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 tabRatio="792"/>
  </bookViews>
  <sheets>
    <sheet name="RESUMO" sheetId="1" r:id="rId1"/>
    <sheet name="SERVIÇOS DE MANUTENÇÃO" sheetId="2" r:id="rId2"/>
    <sheet name="SERVIÇOS DE MELH. E AMPL." sheetId="4" r:id="rId3"/>
    <sheet name="MATERIAIS" sheetId="3" r:id="rId4"/>
  </sheets>
  <definedNames>
    <definedName name="_xlnm._FilterDatabase" localSheetId="3" hidden="1">MATERIAIS!$A$49:$G$49</definedName>
    <definedName name="_xlnm.Print_Area" localSheetId="3">MATERIAIS!$A$1:$F$79</definedName>
    <definedName name="_xlnm.Print_Area" localSheetId="0">RESUMO!$A$1:$F$13</definedName>
    <definedName name="_xlnm.Print_Area" localSheetId="1">'SERVIÇOS DE MANUTENÇÃO'!$A$1:$F$24</definedName>
    <definedName name="_xlnm.Print_Area" localSheetId="2">'SERVIÇOS DE MELH. E AMPL.'!$A$1:$F$12</definedName>
  </definedNames>
  <calcPr calcId="15251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3"/>
  <c r="F66" l="1"/>
  <c r="F65"/>
  <c r="F64"/>
  <c r="F8" i="2" l="1"/>
  <c r="F22" l="1"/>
  <c r="F6" i="3" l="1"/>
  <c r="F8"/>
  <c r="F9"/>
  <c r="F10"/>
  <c r="F12"/>
  <c r="F13"/>
  <c r="F14"/>
  <c r="F15"/>
  <c r="F16"/>
  <c r="F17"/>
  <c r="F18"/>
  <c r="F19"/>
  <c r="F20"/>
  <c r="F2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56"/>
  <c r="F57"/>
  <c r="F58"/>
  <c r="F59"/>
  <c r="F61"/>
  <c r="F62"/>
  <c r="F63"/>
  <c r="F68"/>
  <c r="F69"/>
  <c r="F70"/>
  <c r="F71"/>
  <c r="F72"/>
  <c r="F74"/>
  <c r="F75"/>
  <c r="F76"/>
  <c r="F5"/>
  <c r="F5" i="4"/>
  <c r="F6"/>
  <c r="F7"/>
  <c r="F8"/>
  <c r="F9"/>
  <c r="F4"/>
  <c r="F6" i="2"/>
  <c r="F7"/>
  <c r="F5"/>
  <c r="F10"/>
  <c r="F9" s="1"/>
  <c r="F14"/>
  <c r="F12"/>
  <c r="F21"/>
  <c r="F17"/>
  <c r="F18"/>
  <c r="F19"/>
  <c r="F20"/>
  <c r="F16"/>
  <c r="F78" i="3" l="1"/>
  <c r="F11" i="4"/>
  <c r="F10"/>
  <c r="F77" i="3"/>
  <c r="F15" i="2"/>
  <c r="F4"/>
  <c r="F13"/>
  <c r="F11" s="1"/>
  <c r="F23" l="1"/>
  <c r="E6" i="1"/>
  <c r="F6" s="1"/>
  <c r="E9"/>
  <c r="F9" s="1"/>
  <c r="F10" s="1"/>
  <c r="E5" l="1"/>
  <c r="F5" s="1"/>
  <c r="F7" s="1"/>
  <c r="F12" s="1"/>
  <c r="F24" i="2"/>
</calcChain>
</file>

<file path=xl/sharedStrings.xml><?xml version="1.0" encoding="utf-8"?>
<sst xmlns="http://schemas.openxmlformats.org/spreadsheetml/2006/main" count="314" uniqueCount="199">
  <si>
    <t>1.1</t>
  </si>
  <si>
    <t>mês</t>
  </si>
  <si>
    <t>1.2</t>
  </si>
  <si>
    <t>Item</t>
  </si>
  <si>
    <t>Descrição</t>
  </si>
  <si>
    <t>Valor total (R$)</t>
  </si>
  <si>
    <t>hora</t>
  </si>
  <si>
    <t>1.3</t>
  </si>
  <si>
    <t>2.1</t>
  </si>
  <si>
    <t>3.1</t>
  </si>
  <si>
    <t>3.2</t>
  </si>
  <si>
    <t>Veículo tipo camionete, equipado com escada giratoria ou lanca hidraulica, incluindo despesas com combustíveis, manutenção, seguros, emplacamento e depreciação</t>
  </si>
  <si>
    <t>3.3</t>
  </si>
  <si>
    <t>LÂMPADAS</t>
  </si>
  <si>
    <t>pç</t>
  </si>
  <si>
    <t xml:space="preserve">LUMINÁRIAS E PROJETORES </t>
  </si>
  <si>
    <t>2.2</t>
  </si>
  <si>
    <t>2.3</t>
  </si>
  <si>
    <t>REATORES</t>
  </si>
  <si>
    <t>4.1</t>
  </si>
  <si>
    <t>4.2</t>
  </si>
  <si>
    <t>4.3</t>
  </si>
  <si>
    <t>4.4</t>
  </si>
  <si>
    <t>4.5</t>
  </si>
  <si>
    <t>CONDUTORES E  FITAS ISOLANTES.</t>
  </si>
  <si>
    <t>5.1</t>
  </si>
  <si>
    <t>m</t>
  </si>
  <si>
    <t>5.2</t>
  </si>
  <si>
    <t>5.3</t>
  </si>
  <si>
    <t>5.4</t>
  </si>
  <si>
    <t>5.5</t>
  </si>
  <si>
    <t>5.6</t>
  </si>
  <si>
    <t>5.7</t>
  </si>
  <si>
    <t>5.8</t>
  </si>
  <si>
    <t>5.9</t>
  </si>
  <si>
    <t>kg</t>
  </si>
  <si>
    <t>Fita auto fusão, rolo de 10m</t>
  </si>
  <si>
    <t>Fita isolante, rolo de 20m - padrão Celesc</t>
  </si>
  <si>
    <t>RELÊS, CHAVES E FUSIVEIS</t>
  </si>
  <si>
    <t>6.1</t>
  </si>
  <si>
    <t>Base para relé fotoelétrico, 10A - padrão Celesc</t>
  </si>
  <si>
    <t>6.2</t>
  </si>
  <si>
    <t>Chave para comando de circuito de iluminação pública, 160/240V, 1x50A, com relé fotoelétrico – padrão Celesc</t>
  </si>
  <si>
    <t>6.3</t>
  </si>
  <si>
    <t>Relê fotoelétrico NF 10A - padrão Celesc</t>
  </si>
  <si>
    <t>BRAÇOS</t>
  </si>
  <si>
    <t>7.1</t>
  </si>
  <si>
    <t>Braço em aço gavanizado a fogo, D25x1000mm, para luminária aberta, padrão Celesc</t>
  </si>
  <si>
    <t>Braço em aço galvanizado a fogo, D44x3000mm, para luminária fechada, padrão Celesc</t>
  </si>
  <si>
    <t>CONECTORES E MATERIAIS DE ATERRAMENTO</t>
  </si>
  <si>
    <t>8.1</t>
  </si>
  <si>
    <t>8.2</t>
  </si>
  <si>
    <t>Conector cunha de baixa tensão tipo II - padrão Celesc</t>
  </si>
  <si>
    <t>Conector cunha de baixa tensão tipo III - padrão Celesc</t>
  </si>
  <si>
    <t>Conector cunha de baixa tensão tipo IV - padrão Celesc</t>
  </si>
  <si>
    <t>Conector cunha de baixa tensão tipo A - padrão Celesc</t>
  </si>
  <si>
    <t>Conector cunha de baixa tensão tipo B - padrão Celesc</t>
  </si>
  <si>
    <t>Conector tipo H ou C ou PF para cabo passante em cobre seção 10mm2 e cabo derivação em cobre seção 2,5mm2</t>
  </si>
  <si>
    <t>Conector tipo H ou C ou PF para cabo passante em cobre seção 16mm2 e cabo derivação em cobre seção 2,5mm2</t>
  </si>
  <si>
    <t>Conector tipo H ou C ou PF para cabo passante em cobre seção 25mm2 e cabo derivação em cobre seção 2,5mm2</t>
  </si>
  <si>
    <t>Conector tipo H ou C ou PF para cabo passante em cobre seção 35mm2 e cabo derivação em cobre seção 2,5mm2</t>
  </si>
  <si>
    <t>Conector tipo H ou C ou PF para cabo passante em cobre seção 50mm2 e cabo derivação em cobre seção 2,5mm2</t>
  </si>
  <si>
    <t>ELETROFERRAGENS,  ISOLADORES   E  OUTROS</t>
  </si>
  <si>
    <t>Arruela quadrada 38x3mm, para parafuso D16mm - padrão Celesc</t>
  </si>
  <si>
    <t>Cinta para poste, seção circular, D150mm - padrão Celesc</t>
  </si>
  <si>
    <t>Cinta para poste, seção circular, D160mm - padrão Celesc</t>
  </si>
  <si>
    <t>Cinta para poste, seção circular, D170mm - padrão Celesc</t>
  </si>
  <si>
    <t>Cinta para poste, seção circular, D180mm - padrão Celesc</t>
  </si>
  <si>
    <t>Cinta para poste, seção circular, D190mm - padrão Celesc</t>
  </si>
  <si>
    <t>Cinta para poste, seção circular, D200mm - padrão Celesc</t>
  </si>
  <si>
    <t>Cinta para poste, seção circular, D210mm - padrão Celesc</t>
  </si>
  <si>
    <t>Cinta para poste, seção circular, D220mm - padrão Celesc</t>
  </si>
  <si>
    <t>Cinta para poste, seção circular, D230mm - padrão Celesc</t>
  </si>
  <si>
    <t>Cinta para poste, seção circular, D240mm - padrão Celesc</t>
  </si>
  <si>
    <t>Cinta para poste, seção circular, D250mm - padrão Celesc</t>
  </si>
  <si>
    <t>Cinta quadrada para poste DT, padrão Celesc</t>
  </si>
  <si>
    <t>Parafuso de cabeça quadrada, D16x125mm c/ porca - padrão Celesc</t>
  </si>
  <si>
    <t>Parafuso de cabeça quadrada, D16x150mm c/ porca - padrão Celesc</t>
  </si>
  <si>
    <t>Parafuso de cabeça quadrada, D16x200mm c/ porca - padrão Celesc</t>
  </si>
  <si>
    <t>Parafuso de cabeça quadrada, D16x250mm c/ porca - padrão Celesc</t>
  </si>
  <si>
    <t>Parafuso de cabeça quadrada, D16x300mm c/ porca - padrão Celesc</t>
  </si>
  <si>
    <t>Parafuso de cabeça quadrada, D16x400mm c/ porca - padrão Celesc</t>
  </si>
  <si>
    <t>Parafuso de cab. abaulada D16x45mm - padrão Celesc</t>
  </si>
  <si>
    <t>Parafuso de cab. abaulada D16x70mm - padrão Celesc</t>
  </si>
  <si>
    <t>Parafuso de cab. abaulada D16x150mm - padrão Celesc</t>
  </si>
  <si>
    <t>Pasta anti-óxida - padrão Celesc</t>
  </si>
  <si>
    <t>Valor Unitário. (R$)</t>
  </si>
  <si>
    <t>Unidade</t>
  </si>
  <si>
    <t>Unid.</t>
  </si>
  <si>
    <t xml:space="preserve"> Quantidade</t>
  </si>
  <si>
    <t>Valor Unitário (R$)</t>
  </si>
  <si>
    <t>Quantidade</t>
  </si>
  <si>
    <t>3.4</t>
  </si>
  <si>
    <t>3.5</t>
  </si>
  <si>
    <t>3.6</t>
  </si>
  <si>
    <t>3.7</t>
  </si>
  <si>
    <t>3.8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</si>
  <si>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</si>
  <si>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</si>
  <si>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</si>
  <si>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</si>
  <si>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</si>
  <si>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</si>
  <si>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</si>
  <si>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</si>
  <si>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</si>
  <si>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</si>
  <si>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</si>
  <si>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</si>
  <si>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</si>
  <si>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</si>
  <si>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</si>
  <si>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</si>
  <si>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</si>
  <si>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</si>
  <si>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</si>
  <si>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</si>
  <si>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</si>
  <si>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7.4</t>
  </si>
  <si>
    <t>7.5</t>
  </si>
  <si>
    <t>un</t>
  </si>
  <si>
    <t>CUSTO DE EQUIPE OPERACIONAL</t>
  </si>
  <si>
    <t>CUSTO DE EQUIPE TÉCNICA E ADMINISTRATIVA</t>
  </si>
  <si>
    <t>CUSTO DE VEÍCULOS</t>
  </si>
  <si>
    <t>CUSTO DE ESTRUTURA, FERRAMENTAS E EQUIPAMENTOS</t>
  </si>
  <si>
    <t>Aluguel de Imovel para escritório, almoxarifado e guarda de veiculos.</t>
  </si>
  <si>
    <t>Equipamentos de proteção individual</t>
  </si>
  <si>
    <t>Ferramentas de uso individual</t>
  </si>
  <si>
    <t>Ferramentas de uso coletivo</t>
  </si>
  <si>
    <t>Equipamentos de proteção coletivo</t>
  </si>
  <si>
    <t>Cadastro  de unidade de iluminação pública.</t>
  </si>
  <si>
    <t>Identificação de unidades de iluminação com plaqueta de alumínio.</t>
  </si>
  <si>
    <t>Lâmpada vapor de sódio em alta pressão,  70W, bulbo tubular, Base E-27, Fluxo luminoso 6600 lm ou maior, vida mediana mediana 28.000 horas ou maior.</t>
  </si>
  <si>
    <t>Lâmpada vapor de sódio em alta pressão, bulbo tubular, 150W,  base E-40; fluxo luminoso 17500 lm ou maior, vida mediana mediana 32.000 horas ou maior.</t>
  </si>
  <si>
    <t>Lâmpada vapor de sódio em alta pressão, bulbo tubular, 250W,  base E-40; fluxo luminoso 33200 lm ou maior, vida mediana mediana 32.000 horas ou maior.</t>
  </si>
  <si>
    <t>Lâmpada vapor de sódio em alta pressão, bulbo tubular, 400W,  base E-40; fluxo luminoso 56500 lm ou maior, vida mediana mediana 32.000 horas ou maior.</t>
  </si>
  <si>
    <t xml:space="preserve">Lâmpada mista, 160W, bulbo elipsoidal, base E-27, fluxo luminoso 3100 lm ou maior, vida mediana de 10.000 horas ou maior. </t>
  </si>
  <si>
    <t>Lâmpada de vapor de mercúrio, 250W, base E-40, bulbo elipsoidal, fluxo luminoso 13000 lumens ou maior, vida mediana 16.000 horas ou maior, temperatura de cor 4000 K +/- 10%, IRC ≥ 46.</t>
  </si>
  <si>
    <t>Lâmpada de vapor de mercúrio, 80W, base E-27, bulbo elipsoidal, fluxo luminoso 3800 lumens ou maior, vida mediana 16.000 horas ou maior, temperatura de cor 4200 K +/- 10%, IRC ≥ 54.</t>
  </si>
  <si>
    <t>Luminária fechada para iluminação pública, própria para lâmpada de descarga até 250W, com as seguintes caracteristicas: corpo e alojamento de equipamentos auxiliares em alumínio injetado  sob alta pressão; pintura eletrostatica; refletor em chapa de alumínio polido quimicamente, anodizado e selado; com base para relé fotoelétrico; Difusor de fechamento do conjunto ótico em policarbonato ou vidro; porta lâmpada rosca E-40; equipamentos auxiliares incorporados internamente a luminária; grau de proteção do conjunto ótico IP 66; grau de proteção do alojamento de equipamentos elétricos auxiliares IP 66; fixação em ponta de braço com diâmetro externo até  60 mm; troca de lâmpada sem utilização de ferramentas.</t>
  </si>
  <si>
    <t>Luminária fechada para iluminação pública, própria para lâmpada de descarga até 70W, com as seguintes caracteristicas: corpo e alojamento de equipamentos auxiliares em alumínio injetado  sob alta pressão; pintura eletrostatica; refletor em chapa de alumínio polido quimicamente, anodizado e selado; com base para relé fotoelétrico; Difusor de fechamento do conjunto ótico em vidro; porta lâmpada rosca E-27; equipamentos auxiliares incorporados internamente a luminária; grau de proteção do conjunto ótico IP 66; grau de proteção do alojamento de equipamentos elétricos auxiliares IP 66; fixação em ponta de braço com diâmetro externo até 48 mm; troca de lâmpada sem utilização de ferramentas.</t>
  </si>
  <si>
    <t>6.4</t>
  </si>
  <si>
    <t>Reator externo para lâmpada vapor mercúrio 80W, 220V, 60Hz, fator de potência 0,92 (mín.) galvanizado à fogo, padrão Celesc.</t>
  </si>
  <si>
    <t>Reator externo para lâmpada vapor de sódio 150W, 220V, 60Hz, fator de potência 0,92 (mín.), com ignitor temporário,  galvanizado à fogo, perda máxima de 18W, Padrão Celesc.</t>
  </si>
  <si>
    <t>Reator externo para lâmpada vapor de sódio 250W, 220V, 60Hz, fator de potência 0,92 (mín.), com ignitor temporário,  galvanizado à fogo, perda máxima de 24W, Padrão Celesc.</t>
  </si>
  <si>
    <t>Reator externo para lâmpada vapor de sódio 400W, 220V, 60Hz, fator de potência 0,92 (mín.), com ignitor temporário,  galvanizado à fogo, perda máxima de 32W, Padrão Celesc.</t>
  </si>
  <si>
    <t>Reator externo para lâmpada vapor de sódio 70W, 220V, 60Hz, fator de potência 0,92 (mín.), com ignitor temporário, galvanizado à fogo, perda máxima de 12W, padrão Celesc.</t>
  </si>
  <si>
    <t>Plaqueta de alumínio, dimensões mínimas de  120x30x0,8mm, letras e/ou números com tamanho de 25 x 15 (altura x largura) gravadas em relevo com rasgos ou furos nas laterais para fixação.</t>
  </si>
  <si>
    <t>SERVIÇOS</t>
  </si>
  <si>
    <t>MATERIAIS</t>
  </si>
  <si>
    <t>Sub-Total 1</t>
  </si>
  <si>
    <t>Sub-Total 2</t>
  </si>
  <si>
    <t>1.4</t>
  </si>
  <si>
    <t>TOTAL DOS SERVIÇOS DE MANUTENÇÃO COM TODOS OS ENCARGOS, IMPOSTOS E BDI INCLUSOS (PARA 1 MÊS) R$</t>
  </si>
  <si>
    <t>TOTAL DOS SERVIÇOS DE MANUTENÇÃO COM TODOS OS ENCARGOS, IMPOSTOS E BDI INCLUSOS (PARA 12 MESES) R$</t>
  </si>
  <si>
    <t xml:space="preserve">Descarte de Materiais </t>
  </si>
  <si>
    <t>TOTAL DOS SERVIÇOS DE MELHORIA E AMPLIAÇÃO COM TODOS OS ENCARGOS, IMPOSTOS E BDI INCLUSOS (PARA 12 MESES) R$</t>
  </si>
  <si>
    <t>TOTAL DOS SERVIÇOS DE MELHORIA E AMPLIAÇÃO COM TODOS OS ENCARGOS, IMPOSTOS E BDI INCLUSOS (PARA 1 MÊS) R$</t>
  </si>
  <si>
    <t>TOTAL   DOS    MATERIAIS COM TODOS OS IMPOSTOS E BDI INCLUSOS (PARA 12 MESES) R$</t>
  </si>
  <si>
    <t>TOTAL   DOS    MATERIAIS COM TODOS OS IMPOSTOS E BDI INCLUSOS (PARA 1 MÊS) R$</t>
  </si>
  <si>
    <t>Veículo tipo leve para até 5 passageiros, incluindo despesas com combustíveis, manutenção, seguros, emplacamento e depreciação.</t>
  </si>
  <si>
    <t xml:space="preserve"> 1 Atendente</t>
  </si>
  <si>
    <t xml:space="preserve"> 1 Almoxarife</t>
  </si>
  <si>
    <t xml:space="preserve"> 1 Eletrotécnico</t>
  </si>
  <si>
    <t xml:space="preserve"> 1 Engenheiro Eletricista</t>
  </si>
  <si>
    <t xml:space="preserve"> 2  Eletricistas</t>
  </si>
  <si>
    <t>Software para gerenciamento dos serviços de manutenção</t>
  </si>
  <si>
    <t>Instalação de conjunto completo/luminária aberta ou fechada, em braço até 1m</t>
  </si>
  <si>
    <t>Instalação de conjunto completo/luminária fechada, em braço maior que 1m</t>
  </si>
  <si>
    <t>Retirada de conjunto completo/luminária aberta ou fechada, em braço maior que 1m</t>
  </si>
  <si>
    <t>Projetos elétricos e luminotécnicos de avenidas, ruas e servidões.</t>
  </si>
  <si>
    <t>Cabo de cobre flexível unipolar, isolado em PVC, 0,6/1KV, seção 2,5mm2</t>
  </si>
  <si>
    <t>Cinta autotravante 200mm</t>
  </si>
  <si>
    <t>6.5</t>
  </si>
  <si>
    <t>6.6</t>
  </si>
  <si>
    <t>Lâmpada de multivapores metálicos, 250 W, base E-40, fluxo luminoso 19.000 lumens ou maior, vida mediana 15.000 horas ou maior, temperatura de cor 4500 K +/- 10%,  IRC ≥ 83, tubo de descarga cerâmico.</t>
  </si>
  <si>
    <t>Lâmpada de multivapores metálicos, 150 W, base E-40, fluxo luminoso 14.500 lumens ou maior, vida mediana 15.000 horas ou maior, temperatura de cor 4500 K +/- 10%,  IRC ≥ 83, tubo de descarga cerâmico.</t>
  </si>
  <si>
    <t>Lâmpada de multivapores metálicos, 400W, base E-40, fluxo luminoso 35.000 lumens ou maior, vida útil 20.000 horas ou maior, temperatura de cor 5500 K +/- 10%,  IRC ≥ 80, tubo de descarga cerâmico.</t>
  </si>
  <si>
    <t>Luminária  para iluminação pública fechada, para lâmpada de descarga 250/400W, receptáculo E-40 conforme padrão Celesc.</t>
  </si>
  <si>
    <t>Luminária para iluminação pública fechada, para lâmpada de descarga até 70W, receptáculo E-27; conforme padrão Celesc.</t>
  </si>
  <si>
    <t>Anexo II - SERVIÇOS DE MANUTENÇÃO</t>
  </si>
  <si>
    <t>Anexo II - SERVIÇOS DE MELHORIA E AMPLIAÇÃO</t>
  </si>
  <si>
    <t>Anexo II -  MATERIAIS DE MANUTENÇÃO, MELHORIA E AMPLIAÇÃO</t>
  </si>
  <si>
    <t>Anexo II -  RESUMO - PLANILHA ORÇAMENTÁRIA</t>
  </si>
  <si>
    <r>
      <t xml:space="preserve">Veículo tipo Caminhao, equipado com guindauto, lanca hidraulica para ate 20 metros com cesto aéreo, </t>
    </r>
    <r>
      <rPr>
        <b/>
        <sz val="10"/>
        <color theme="1"/>
        <rFont val="Arial"/>
        <family val="2"/>
      </rPr>
      <t>em conforidade com NR-12</t>
    </r>
    <r>
      <rPr>
        <sz val="10"/>
        <color theme="1"/>
        <rFont val="Arial"/>
        <family val="2"/>
      </rPr>
      <t>.</t>
    </r>
  </si>
  <si>
    <t>Luminária Pública, com sistem LED (Diodo Emissor de Luz), Grau de Proteção IP 66, potência máxima 100w / 100-240v 50-60Hz, Estrutura Principal do Dissipador em Aluminio Injetado, Fluxo Luminoso ≥ 10.000Lm, Temperatura Nominal Minima: 6000k, IRC (Indice de Reprodução de Cor) minimo: ≥ 75, Fator de potência &gt; 0,95; Vida útil ≥ 40.000 horas; Sistema de fotocélula integrado; Diametro de Instalação: 48mm.</t>
  </si>
  <si>
    <t>Luminária Pública, com sistem LED (Diodo Emissor de Luz), Grau de Proteção IP 66, potência máxima 150w / 100-240v 50-60Hz, Estrutura Principal do Dissipador em Aluminio Injetado, Fluxo Luminoso ≥ 14.000Lm, Temperatura Nominal Minima: 6000k, IRC (Indice de Reprodução de Cor) minimo: ≥ 75, Fator de potência &gt; 0,95; Vida útil ≥ 40.000 horas; Sistema de fotocélula integrado; Diametro de Instalação: 48mm.</t>
  </si>
  <si>
    <t>3.9</t>
  </si>
  <si>
    <t>3.10</t>
  </si>
  <si>
    <t>5.10</t>
  </si>
  <si>
    <t>7.2</t>
  </si>
  <si>
    <t>7.3</t>
  </si>
  <si>
    <t>8.3</t>
  </si>
  <si>
    <t>Armação secundária 1 estribo 110x125mm - padrão Celesc c/ isolador</t>
  </si>
  <si>
    <t>TOTAL GERAL DOS SERVICOS E  MATERIAIS DE MANUTENCAO (PARA 12 MESES)                                                             R$</t>
  </si>
  <si>
    <t xml:space="preserve"> </t>
  </si>
  <si>
    <t>Manutenção do Sistema de iluminação pública no Município de Papanduva</t>
  </si>
  <si>
    <t>Melhoria e Ampliação do Sistema de iluminação pública no Município de Papanduva</t>
  </si>
  <si>
    <t>Materiais para Manutenção, Melhoria e Ampliação do Sistema de iluminação pública no Município de Papanduva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</si>
</sst>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</cellStyleXfs>
  <cellXfs count="136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2" applyFont="1"/>
    <xf numFmtId="0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 wrapText="1"/>
    </xf>
    <xf numFmtId="43" fontId="7" fillId="0" borderId="0" xfId="1" applyFont="1" applyBorder="1" applyAlignment="1">
      <alignment horizontal="center"/>
    </xf>
    <xf numFmtId="0" fontId="6" fillId="0" borderId="0" xfId="2" applyFont="1" applyBorder="1"/>
    <xf numFmtId="164" fontId="6" fillId="0" borderId="0" xfId="2" applyNumberFormat="1" applyFont="1"/>
    <xf numFmtId="0" fontId="3" fillId="0" borderId="0" xfId="0" applyFont="1" applyAlignment="1">
      <alignment horizontal="justify" vertical="justify"/>
    </xf>
    <xf numFmtId="0" fontId="6" fillId="0" borderId="0" xfId="2" applyFont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43" fontId="3" fillId="0" borderId="0" xfId="1" applyFont="1"/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justify" wrapText="1"/>
    </xf>
    <xf numFmtId="43" fontId="3" fillId="0" borderId="0" xfId="1" applyFont="1" applyFill="1"/>
    <xf numFmtId="0" fontId="2" fillId="0" borderId="0" xfId="0" applyFont="1"/>
    <xf numFmtId="44" fontId="3" fillId="0" borderId="0" xfId="4" applyFont="1"/>
    <xf numFmtId="0" fontId="3" fillId="0" borderId="0" xfId="0" applyFont="1" applyFill="1"/>
    <xf numFmtId="43" fontId="3" fillId="0" borderId="0" xfId="0" applyNumberFormat="1" applyFont="1"/>
    <xf numFmtId="2" fontId="6" fillId="0" borderId="0" xfId="2" applyNumberFormat="1" applyFont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justify" vertical="justify" wrapText="1"/>
    </xf>
    <xf numFmtId="0" fontId="10" fillId="0" borderId="1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/>
    </xf>
    <xf numFmtId="4" fontId="10" fillId="0" borderId="16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justify" vertical="center" wrapText="1"/>
    </xf>
    <xf numFmtId="4" fontId="10" fillId="0" borderId="11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4" fontId="9" fillId="0" borderId="24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" fontId="9" fillId="0" borderId="22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3" fontId="10" fillId="0" borderId="11" xfId="1" applyFont="1" applyFill="1" applyBorder="1" applyAlignment="1">
      <alignment horizontal="center" vertical="center" wrapText="1"/>
    </xf>
    <xf numFmtId="43" fontId="10" fillId="0" borderId="16" xfId="0" applyNumberFormat="1" applyFont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center" vertical="center" wrapText="1"/>
    </xf>
    <xf numFmtId="43" fontId="10" fillId="0" borderId="16" xfId="0" applyNumberFormat="1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right" vertical="center" wrapText="1"/>
    </xf>
    <xf numFmtId="43" fontId="9" fillId="0" borderId="11" xfId="1" applyFont="1" applyBorder="1" applyAlignment="1">
      <alignment horizontal="center" vertical="center" wrapText="1"/>
    </xf>
    <xf numFmtId="43" fontId="10" fillId="0" borderId="11" xfId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43" fontId="10" fillId="0" borderId="18" xfId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32" xfId="0" applyFont="1" applyBorder="1" applyAlignment="1">
      <alignment horizontal="center" vertical="center" wrapText="1"/>
    </xf>
    <xf numFmtId="1" fontId="4" fillId="0" borderId="23" xfId="2" applyNumberFormat="1" applyFont="1" applyBorder="1" applyAlignment="1">
      <alignment horizontal="center" vertical="center"/>
    </xf>
    <xf numFmtId="0" fontId="4" fillId="0" borderId="24" xfId="2" applyFont="1" applyBorder="1" applyAlignment="1">
      <alignment horizontal="justify" vertical="center" wrapText="1"/>
    </xf>
    <xf numFmtId="0" fontId="4" fillId="0" borderId="24" xfId="2" applyFont="1" applyBorder="1" applyAlignment="1">
      <alignment horizontal="center" vertical="center"/>
    </xf>
    <xf numFmtId="43" fontId="4" fillId="0" borderId="24" xfId="1" applyFont="1" applyFill="1" applyBorder="1" applyAlignment="1">
      <alignment vertical="center"/>
    </xf>
    <xf numFmtId="43" fontId="4" fillId="0" borderId="25" xfId="1" applyFont="1" applyBorder="1" applyAlignment="1">
      <alignment vertical="center"/>
    </xf>
    <xf numFmtId="1" fontId="4" fillId="0" borderId="15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justify" vertical="center" wrapText="1"/>
    </xf>
    <xf numFmtId="0" fontId="4" fillId="0" borderId="11" xfId="2" applyFont="1" applyBorder="1" applyAlignment="1">
      <alignment horizontal="center" vertical="center"/>
    </xf>
    <xf numFmtId="43" fontId="4" fillId="0" borderId="11" xfId="1" applyFont="1" applyFill="1" applyBorder="1" applyAlignment="1">
      <alignment vertical="center"/>
    </xf>
    <xf numFmtId="0" fontId="4" fillId="0" borderId="11" xfId="3" applyFont="1" applyBorder="1" applyAlignment="1">
      <alignment horizontal="justify" vertical="center" wrapText="1"/>
    </xf>
    <xf numFmtId="43" fontId="8" fillId="0" borderId="32" xfId="1" applyFont="1" applyBorder="1" applyAlignment="1">
      <alignment horizontal="center"/>
    </xf>
    <xf numFmtId="43" fontId="9" fillId="0" borderId="10" xfId="1" applyFont="1" applyFill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justify" vertical="center" wrapText="1"/>
    </xf>
    <xf numFmtId="43" fontId="11" fillId="0" borderId="13" xfId="1" applyFont="1" applyFill="1" applyBorder="1" applyAlignment="1">
      <alignment horizontal="justify" vertical="center" wrapText="1"/>
    </xf>
    <xf numFmtId="43" fontId="11" fillId="2" borderId="14" xfId="1" applyFont="1" applyFill="1" applyBorder="1" applyAlignment="1">
      <alignment horizontal="justify" vertical="center" wrapText="1"/>
    </xf>
    <xf numFmtId="0" fontId="12" fillId="0" borderId="15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right" vertical="center"/>
    </xf>
    <xf numFmtId="43" fontId="12" fillId="2" borderId="16" xfId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justify" vertical="center" wrapText="1"/>
    </xf>
    <xf numFmtId="3" fontId="12" fillId="2" borderId="11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43" fontId="11" fillId="2" borderId="32" xfId="1" applyNumberFormat="1" applyFont="1" applyFill="1" applyBorder="1" applyAlignment="1">
      <alignment vertical="center"/>
    </xf>
    <xf numFmtId="43" fontId="11" fillId="2" borderId="32" xfId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165" fontId="8" fillId="0" borderId="32" xfId="1" applyNumberFormat="1" applyFont="1" applyBorder="1" applyAlignment="1">
      <alignment horizontal="right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4" xfId="0" applyFont="1" applyFill="1" applyBorder="1" applyAlignment="1">
      <alignment horizontal="left" vertical="justify" wrapText="1"/>
    </xf>
  </cellXfs>
  <cellStyles count="6">
    <cellStyle name="Moeda" xfId="4" builtinId="4"/>
    <cellStyle name="Normal" xfId="0" builtinId="0"/>
    <cellStyle name="Normal 2" xfId="5"/>
    <cellStyle name="Normal_1.ANEXO H - PLANILHA DE PREÇOS MÁXIMOS DE MATERIAIS" xfId="2"/>
    <cellStyle name="Normal_ANEXO F - PLANILHA COM ESPECIFICAÇÃO E QUANTIDADES PRVISTAS DE SERVIÇOS E MATERIAIS" xfId="3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workbookViewId="0">
      <selection activeCell="E16" sqref="E16"/>
    </sheetView>
  </sheetViews>
  <sheetFormatPr defaultRowHeight="15.75"/>
  <cols>
    <col min="1" max="1" width="8.28515625" style="3" customWidth="1"/>
    <col min="2" max="2" width="60.28515625" style="3" bestFit="1" customWidth="1"/>
    <col min="3" max="3" width="9.5703125" style="3" customWidth="1"/>
    <col min="4" max="4" width="13.5703125" style="3" customWidth="1"/>
    <col min="5" max="5" width="20.42578125" style="3" customWidth="1"/>
    <col min="6" max="6" width="17.140625" style="3" customWidth="1"/>
    <col min="7" max="16384" width="9.140625" style="3"/>
  </cols>
  <sheetData>
    <row r="1" spans="1:7" ht="16.5" thickBot="1"/>
    <row r="2" spans="1:7" ht="16.5" thickBot="1">
      <c r="A2" s="115" t="s">
        <v>183</v>
      </c>
      <c r="B2" s="116"/>
      <c r="C2" s="116"/>
      <c r="D2" s="116"/>
      <c r="E2" s="116"/>
      <c r="F2" s="117"/>
    </row>
    <row r="3" spans="1:7" ht="16.5" thickBot="1">
      <c r="A3" s="23" t="s">
        <v>3</v>
      </c>
      <c r="B3" s="24" t="s">
        <v>4</v>
      </c>
      <c r="C3" s="25" t="s">
        <v>88</v>
      </c>
      <c r="D3" s="26" t="s">
        <v>89</v>
      </c>
      <c r="E3" s="27" t="s">
        <v>90</v>
      </c>
      <c r="F3" s="27" t="s">
        <v>5</v>
      </c>
    </row>
    <row r="4" spans="1:7">
      <c r="A4" s="28">
        <v>1</v>
      </c>
      <c r="B4" s="29" t="s">
        <v>148</v>
      </c>
      <c r="C4" s="29"/>
      <c r="D4" s="29"/>
      <c r="E4" s="29"/>
      <c r="F4" s="30"/>
    </row>
    <row r="5" spans="1:7" ht="25.5">
      <c r="A5" s="31" t="s">
        <v>0</v>
      </c>
      <c r="B5" s="32" t="s">
        <v>196</v>
      </c>
      <c r="C5" s="33" t="s">
        <v>1</v>
      </c>
      <c r="D5" s="33">
        <v>12</v>
      </c>
      <c r="E5" s="34">
        <f>'SERVIÇOS DE MANUTENÇÃO'!F23</f>
        <v>11534.19</v>
      </c>
      <c r="F5" s="35">
        <f>E5*D5</f>
        <v>138410.28</v>
      </c>
    </row>
    <row r="6" spans="1:7" ht="25.5">
      <c r="A6" s="31" t="s">
        <v>2</v>
      </c>
      <c r="B6" s="36" t="s">
        <v>197</v>
      </c>
      <c r="C6" s="33" t="s">
        <v>1</v>
      </c>
      <c r="D6" s="33">
        <v>12</v>
      </c>
      <c r="E6" s="37">
        <f>'SERVIÇOS DE MELH. E AMPL.'!F10</f>
        <v>4343.8500000000004</v>
      </c>
      <c r="F6" s="35">
        <f>E6*D6</f>
        <v>52126.2</v>
      </c>
    </row>
    <row r="7" spans="1:7" s="18" customFormat="1">
      <c r="A7" s="28"/>
      <c r="B7" s="29" t="s">
        <v>150</v>
      </c>
      <c r="C7" s="38"/>
      <c r="D7" s="38"/>
      <c r="E7" s="39"/>
      <c r="F7" s="40">
        <f>SUM(F5:F6)</f>
        <v>190536.48</v>
      </c>
    </row>
    <row r="8" spans="1:7">
      <c r="A8" s="28">
        <v>2</v>
      </c>
      <c r="B8" s="29" t="s">
        <v>149</v>
      </c>
      <c r="C8" s="29"/>
      <c r="D8" s="29"/>
      <c r="E8" s="29"/>
      <c r="F8" s="30"/>
    </row>
    <row r="9" spans="1:7" ht="25.5">
      <c r="A9" s="31" t="s">
        <v>8</v>
      </c>
      <c r="B9" s="36" t="s">
        <v>198</v>
      </c>
      <c r="C9" s="33" t="s">
        <v>1</v>
      </c>
      <c r="D9" s="33">
        <v>12</v>
      </c>
      <c r="E9" s="37">
        <f>MATERIAIS!F77</f>
        <v>19995.55</v>
      </c>
      <c r="F9" s="35">
        <f>E9*D9</f>
        <v>239946.6</v>
      </c>
    </row>
    <row r="10" spans="1:7">
      <c r="A10" s="41"/>
      <c r="B10" s="29" t="s">
        <v>151</v>
      </c>
      <c r="C10" s="42"/>
      <c r="D10" s="42"/>
      <c r="E10" s="42"/>
      <c r="F10" s="40">
        <f>SUM(F9)</f>
        <v>239946.6</v>
      </c>
    </row>
    <row r="11" spans="1:7" ht="16.5" thickBot="1">
      <c r="A11" s="43"/>
      <c r="B11" s="44"/>
      <c r="C11" s="44"/>
      <c r="D11" s="44"/>
      <c r="E11" s="45"/>
      <c r="F11" s="46"/>
    </row>
    <row r="12" spans="1:7" ht="16.5" customHeight="1" thickBot="1">
      <c r="A12" s="118" t="s">
        <v>194</v>
      </c>
      <c r="B12" s="119"/>
      <c r="C12" s="119"/>
      <c r="D12" s="119"/>
      <c r="E12" s="120"/>
      <c r="F12" s="47">
        <f>F10+F7</f>
        <v>430483.08</v>
      </c>
    </row>
    <row r="14" spans="1:7">
      <c r="F14" s="19" t="s">
        <v>195</v>
      </c>
      <c r="G14" s="3" t="s">
        <v>195</v>
      </c>
    </row>
  </sheetData>
  <mergeCells count="2">
    <mergeCell ref="A2:F2"/>
    <mergeCell ref="A12:E12"/>
  </mergeCells>
  <pageMargins left="0.51181102362204722" right="0.51181102362204722" top="0.78740157480314965" bottom="0.78740157480314965" header="0.31496062992125984" footer="0.31496062992125984"/>
  <pageSetup paperSize="9" scale="71" fitToHeight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workbookViewId="0">
      <selection activeCell="E10" sqref="E10"/>
    </sheetView>
  </sheetViews>
  <sheetFormatPr defaultRowHeight="15.75"/>
  <cols>
    <col min="1" max="1" width="7.85546875" style="3" customWidth="1"/>
    <col min="2" max="2" width="86.28515625" style="3" customWidth="1"/>
    <col min="3" max="3" width="8.85546875" style="3" bestFit="1" customWidth="1"/>
    <col min="4" max="4" width="12.85546875" style="4" customWidth="1"/>
    <col min="5" max="5" width="15.28515625" style="4" bestFit="1" customWidth="1"/>
    <col min="6" max="6" width="13.140625" style="3" customWidth="1"/>
    <col min="7" max="16384" width="9.140625" style="3"/>
  </cols>
  <sheetData>
    <row r="1" spans="1:6" ht="16.5" thickBot="1"/>
    <row r="2" spans="1:6" ht="16.5" thickBot="1">
      <c r="A2" s="121" t="s">
        <v>180</v>
      </c>
      <c r="B2" s="122"/>
      <c r="C2" s="122"/>
      <c r="D2" s="122"/>
      <c r="E2" s="122"/>
      <c r="F2" s="123"/>
    </row>
    <row r="3" spans="1:6" ht="26.25" thickBot="1">
      <c r="A3" s="48" t="s">
        <v>3</v>
      </c>
      <c r="B3" s="49" t="s">
        <v>4</v>
      </c>
      <c r="C3" s="49" t="s">
        <v>87</v>
      </c>
      <c r="D3" s="49" t="s">
        <v>91</v>
      </c>
      <c r="E3" s="49" t="s">
        <v>86</v>
      </c>
      <c r="F3" s="49" t="s">
        <v>5</v>
      </c>
    </row>
    <row r="4" spans="1:6">
      <c r="A4" s="50">
        <v>1</v>
      </c>
      <c r="B4" s="51" t="s">
        <v>122</v>
      </c>
      <c r="C4" s="52"/>
      <c r="D4" s="52"/>
      <c r="E4" s="52"/>
      <c r="F4" s="53">
        <f>SUM(F5:F8)</f>
        <v>1829</v>
      </c>
    </row>
    <row r="5" spans="1:6">
      <c r="A5" s="54" t="s">
        <v>0</v>
      </c>
      <c r="B5" s="36" t="s">
        <v>164</v>
      </c>
      <c r="C5" s="55" t="s">
        <v>6</v>
      </c>
      <c r="D5" s="55">
        <v>8</v>
      </c>
      <c r="E5" s="56">
        <v>138.49</v>
      </c>
      <c r="F5" s="57">
        <f>E5*D5</f>
        <v>1107.92</v>
      </c>
    </row>
    <row r="6" spans="1:6">
      <c r="A6" s="54" t="s">
        <v>2</v>
      </c>
      <c r="B6" s="36" t="s">
        <v>163</v>
      </c>
      <c r="C6" s="55" t="s">
        <v>6</v>
      </c>
      <c r="D6" s="55">
        <v>12</v>
      </c>
      <c r="E6" s="56">
        <v>34.15</v>
      </c>
      <c r="F6" s="57">
        <f t="shared" ref="F6:F8" si="0">E6*D6</f>
        <v>409.8</v>
      </c>
    </row>
    <row r="7" spans="1:6">
      <c r="A7" s="54" t="s">
        <v>7</v>
      </c>
      <c r="B7" s="36" t="s">
        <v>162</v>
      </c>
      <c r="C7" s="55" t="s">
        <v>6</v>
      </c>
      <c r="D7" s="55">
        <v>12</v>
      </c>
      <c r="E7" s="56">
        <v>16.27</v>
      </c>
      <c r="F7" s="57">
        <f t="shared" si="0"/>
        <v>195.24</v>
      </c>
    </row>
    <row r="8" spans="1:6" s="20" customFormat="1">
      <c r="A8" s="58" t="s">
        <v>152</v>
      </c>
      <c r="B8" s="59" t="s">
        <v>161</v>
      </c>
      <c r="C8" s="60" t="s">
        <v>6</v>
      </c>
      <c r="D8" s="60">
        <v>12</v>
      </c>
      <c r="E8" s="56">
        <v>9.67</v>
      </c>
      <c r="F8" s="61">
        <f t="shared" si="0"/>
        <v>116.04</v>
      </c>
    </row>
    <row r="9" spans="1:6">
      <c r="A9" s="62">
        <v>2</v>
      </c>
      <c r="B9" s="63" t="s">
        <v>121</v>
      </c>
      <c r="C9" s="64"/>
      <c r="D9" s="64"/>
      <c r="E9" s="65"/>
      <c r="F9" s="66">
        <f>SUM(F10)</f>
        <v>3138.24</v>
      </c>
    </row>
    <row r="10" spans="1:6">
      <c r="A10" s="54" t="s">
        <v>8</v>
      </c>
      <c r="B10" s="36" t="s">
        <v>165</v>
      </c>
      <c r="C10" s="55" t="s">
        <v>6</v>
      </c>
      <c r="D10" s="55">
        <v>96</v>
      </c>
      <c r="E10" s="56">
        <v>32.69</v>
      </c>
      <c r="F10" s="57">
        <f>E10*D10</f>
        <v>3138.24</v>
      </c>
    </row>
    <row r="11" spans="1:6">
      <c r="A11" s="62">
        <v>3</v>
      </c>
      <c r="B11" s="63" t="s">
        <v>123</v>
      </c>
      <c r="C11" s="64"/>
      <c r="D11" s="64"/>
      <c r="E11" s="65"/>
      <c r="F11" s="66">
        <f>SUM(F12:F14)</f>
        <v>5363.36</v>
      </c>
    </row>
    <row r="12" spans="1:6" ht="25.5">
      <c r="A12" s="54" t="s">
        <v>9</v>
      </c>
      <c r="B12" s="36" t="s">
        <v>160</v>
      </c>
      <c r="C12" s="55" t="s">
        <v>6</v>
      </c>
      <c r="D12" s="55">
        <v>12</v>
      </c>
      <c r="E12" s="56">
        <v>16.920000000000002</v>
      </c>
      <c r="F12" s="57">
        <f>E12*D12</f>
        <v>203.04</v>
      </c>
    </row>
    <row r="13" spans="1:6" ht="25.5">
      <c r="A13" s="54" t="s">
        <v>10</v>
      </c>
      <c r="B13" s="36" t="s">
        <v>11</v>
      </c>
      <c r="C13" s="55" t="s">
        <v>6</v>
      </c>
      <c r="D13" s="55">
        <v>48</v>
      </c>
      <c r="E13" s="56">
        <v>62.35</v>
      </c>
      <c r="F13" s="57">
        <f t="shared" ref="F13:F14" si="1">E13*D13</f>
        <v>2992.8</v>
      </c>
    </row>
    <row r="14" spans="1:6" ht="25.5">
      <c r="A14" s="54" t="s">
        <v>12</v>
      </c>
      <c r="B14" s="36" t="s">
        <v>184</v>
      </c>
      <c r="C14" s="55" t="s">
        <v>6</v>
      </c>
      <c r="D14" s="55">
        <v>16</v>
      </c>
      <c r="E14" s="56">
        <v>135.47</v>
      </c>
      <c r="F14" s="57">
        <f t="shared" si="1"/>
        <v>2167.52</v>
      </c>
    </row>
    <row r="15" spans="1:6">
      <c r="A15" s="62">
        <v>4</v>
      </c>
      <c r="B15" s="63" t="s">
        <v>124</v>
      </c>
      <c r="C15" s="64"/>
      <c r="D15" s="64"/>
      <c r="E15" s="67"/>
      <c r="F15" s="66">
        <f>SUM(F16:F22)</f>
        <v>1203.5899999999999</v>
      </c>
    </row>
    <row r="16" spans="1:6">
      <c r="A16" s="54" t="s">
        <v>19</v>
      </c>
      <c r="B16" s="36" t="s">
        <v>125</v>
      </c>
      <c r="C16" s="55" t="s">
        <v>1</v>
      </c>
      <c r="D16" s="55">
        <v>1</v>
      </c>
      <c r="E16" s="68">
        <v>264.83999999999997</v>
      </c>
      <c r="F16" s="69">
        <f>E16*D16</f>
        <v>264.83999999999997</v>
      </c>
    </row>
    <row r="17" spans="1:6">
      <c r="A17" s="54" t="s">
        <v>20</v>
      </c>
      <c r="B17" s="36" t="s">
        <v>127</v>
      </c>
      <c r="C17" s="55" t="s">
        <v>1</v>
      </c>
      <c r="D17" s="55">
        <v>1</v>
      </c>
      <c r="E17" s="68">
        <v>49.82</v>
      </c>
      <c r="F17" s="69">
        <f t="shared" ref="F17:F20" si="2">E17*D17</f>
        <v>49.82</v>
      </c>
    </row>
    <row r="18" spans="1:6">
      <c r="A18" s="54" t="s">
        <v>21</v>
      </c>
      <c r="B18" s="36" t="s">
        <v>128</v>
      </c>
      <c r="C18" s="55" t="s">
        <v>1</v>
      </c>
      <c r="D18" s="55">
        <v>1</v>
      </c>
      <c r="E18" s="68">
        <v>84.17</v>
      </c>
      <c r="F18" s="69">
        <f t="shared" si="2"/>
        <v>84.17</v>
      </c>
    </row>
    <row r="19" spans="1:6">
      <c r="A19" s="70" t="s">
        <v>22</v>
      </c>
      <c r="B19" s="71" t="s">
        <v>126</v>
      </c>
      <c r="C19" s="72" t="s">
        <v>1</v>
      </c>
      <c r="D19" s="72">
        <v>1</v>
      </c>
      <c r="E19" s="73">
        <v>32.19</v>
      </c>
      <c r="F19" s="74">
        <f t="shared" si="2"/>
        <v>32.19</v>
      </c>
    </row>
    <row r="20" spans="1:6">
      <c r="A20" s="70" t="s">
        <v>23</v>
      </c>
      <c r="B20" s="71" t="s">
        <v>129</v>
      </c>
      <c r="C20" s="72" t="s">
        <v>1</v>
      </c>
      <c r="D20" s="72">
        <v>1</v>
      </c>
      <c r="E20" s="73">
        <v>35.51</v>
      </c>
      <c r="F20" s="74">
        <f t="shared" si="2"/>
        <v>35.51</v>
      </c>
    </row>
    <row r="21" spans="1:6">
      <c r="A21" s="70" t="s">
        <v>97</v>
      </c>
      <c r="B21" s="71" t="s">
        <v>166</v>
      </c>
      <c r="C21" s="72" t="s">
        <v>1</v>
      </c>
      <c r="D21" s="72">
        <v>1</v>
      </c>
      <c r="E21" s="73">
        <v>567.80999999999995</v>
      </c>
      <c r="F21" s="74">
        <f>E21*D21</f>
        <v>567.80999999999995</v>
      </c>
    </row>
    <row r="22" spans="1:6" ht="16.5" thickBot="1">
      <c r="A22" s="70" t="s">
        <v>98</v>
      </c>
      <c r="B22" s="71" t="s">
        <v>155</v>
      </c>
      <c r="C22" s="72" t="s">
        <v>1</v>
      </c>
      <c r="D22" s="72">
        <v>1</v>
      </c>
      <c r="E22" s="73">
        <v>169.25</v>
      </c>
      <c r="F22" s="74">
        <f>E22*D22</f>
        <v>169.25</v>
      </c>
    </row>
    <row r="23" spans="1:6" ht="16.5" thickBot="1">
      <c r="A23" s="124" t="s">
        <v>153</v>
      </c>
      <c r="B23" s="125"/>
      <c r="C23" s="125"/>
      <c r="D23" s="125"/>
      <c r="E23" s="126"/>
      <c r="F23" s="75">
        <f>F15+F11+F9+F4</f>
        <v>11534.19</v>
      </c>
    </row>
    <row r="24" spans="1:6" ht="16.5" thickBot="1">
      <c r="A24" s="127" t="s">
        <v>154</v>
      </c>
      <c r="B24" s="128"/>
      <c r="C24" s="128"/>
      <c r="D24" s="128"/>
      <c r="E24" s="129"/>
      <c r="F24" s="76">
        <f>F23*12</f>
        <v>138410.28</v>
      </c>
    </row>
  </sheetData>
  <mergeCells count="3">
    <mergeCell ref="A2:F2"/>
    <mergeCell ref="A23:E23"/>
    <mergeCell ref="A24:E24"/>
  </mergeCells>
  <pageMargins left="0.51181102362204722" right="0.51181102362204722" top="0.78740157480314965" bottom="0.78740157480314965" header="0.31496062992125984" footer="0.31496062992125984"/>
  <pageSetup paperSize="9" scale="94" fitToHeight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D6" sqref="D6"/>
    </sheetView>
  </sheetViews>
  <sheetFormatPr defaultColWidth="9.140625" defaultRowHeight="15.75"/>
  <cols>
    <col min="1" max="1" width="7.7109375" style="5" customWidth="1"/>
    <col min="2" max="2" width="98" style="5" customWidth="1"/>
    <col min="3" max="3" width="8.85546875" style="5" bestFit="1" customWidth="1"/>
    <col min="4" max="4" width="12.140625" style="12" bestFit="1" customWidth="1"/>
    <col min="5" max="5" width="16.42578125" style="5" bestFit="1" customWidth="1"/>
    <col min="6" max="6" width="14.28515625" style="5" bestFit="1" customWidth="1"/>
    <col min="7" max="7" width="15.28515625" style="5" customWidth="1"/>
    <col min="8" max="8" width="9.140625" style="5" customWidth="1"/>
    <col min="9" max="254" width="9.140625" style="5"/>
    <col min="255" max="255" width="8.5703125" style="5" customWidth="1"/>
    <col min="256" max="256" width="81.42578125" style="5" customWidth="1"/>
    <col min="257" max="257" width="7.7109375" style="5" customWidth="1"/>
    <col min="258" max="258" width="9.85546875" style="5" customWidth="1"/>
    <col min="259" max="259" width="15.85546875" style="5" customWidth="1"/>
    <col min="260" max="260" width="16" style="5" customWidth="1"/>
    <col min="261" max="261" width="0.140625" style="5" customWidth="1"/>
    <col min="262" max="510" width="9.140625" style="5"/>
    <col min="511" max="511" width="8.5703125" style="5" customWidth="1"/>
    <col min="512" max="512" width="81.42578125" style="5" customWidth="1"/>
    <col min="513" max="513" width="7.7109375" style="5" customWidth="1"/>
    <col min="514" max="514" width="9.85546875" style="5" customWidth="1"/>
    <col min="515" max="515" width="15.85546875" style="5" customWidth="1"/>
    <col min="516" max="516" width="16" style="5" customWidth="1"/>
    <col min="517" max="517" width="0.140625" style="5" customWidth="1"/>
    <col min="518" max="766" width="9.140625" style="5"/>
    <col min="767" max="767" width="8.5703125" style="5" customWidth="1"/>
    <col min="768" max="768" width="81.42578125" style="5" customWidth="1"/>
    <col min="769" max="769" width="7.7109375" style="5" customWidth="1"/>
    <col min="770" max="770" width="9.85546875" style="5" customWidth="1"/>
    <col min="771" max="771" width="15.85546875" style="5" customWidth="1"/>
    <col min="772" max="772" width="16" style="5" customWidth="1"/>
    <col min="773" max="773" width="0.140625" style="5" customWidth="1"/>
    <col min="774" max="1022" width="9.140625" style="5"/>
    <col min="1023" max="1023" width="8.5703125" style="5" customWidth="1"/>
    <col min="1024" max="1024" width="81.42578125" style="5" customWidth="1"/>
    <col min="1025" max="1025" width="7.7109375" style="5" customWidth="1"/>
    <col min="1026" max="1026" width="9.85546875" style="5" customWidth="1"/>
    <col min="1027" max="1027" width="15.85546875" style="5" customWidth="1"/>
    <col min="1028" max="1028" width="16" style="5" customWidth="1"/>
    <col min="1029" max="1029" width="0.140625" style="5" customWidth="1"/>
    <col min="1030" max="1278" width="9.140625" style="5"/>
    <col min="1279" max="1279" width="8.5703125" style="5" customWidth="1"/>
    <col min="1280" max="1280" width="81.42578125" style="5" customWidth="1"/>
    <col min="1281" max="1281" width="7.7109375" style="5" customWidth="1"/>
    <col min="1282" max="1282" width="9.85546875" style="5" customWidth="1"/>
    <col min="1283" max="1283" width="15.85546875" style="5" customWidth="1"/>
    <col min="1284" max="1284" width="16" style="5" customWidth="1"/>
    <col min="1285" max="1285" width="0.140625" style="5" customWidth="1"/>
    <col min="1286" max="1534" width="9.140625" style="5"/>
    <col min="1535" max="1535" width="8.5703125" style="5" customWidth="1"/>
    <col min="1536" max="1536" width="81.42578125" style="5" customWidth="1"/>
    <col min="1537" max="1537" width="7.7109375" style="5" customWidth="1"/>
    <col min="1538" max="1538" width="9.85546875" style="5" customWidth="1"/>
    <col min="1539" max="1539" width="15.85546875" style="5" customWidth="1"/>
    <col min="1540" max="1540" width="16" style="5" customWidth="1"/>
    <col min="1541" max="1541" width="0.140625" style="5" customWidth="1"/>
    <col min="1542" max="1790" width="9.140625" style="5"/>
    <col min="1791" max="1791" width="8.5703125" style="5" customWidth="1"/>
    <col min="1792" max="1792" width="81.42578125" style="5" customWidth="1"/>
    <col min="1793" max="1793" width="7.7109375" style="5" customWidth="1"/>
    <col min="1794" max="1794" width="9.85546875" style="5" customWidth="1"/>
    <col min="1795" max="1795" width="15.85546875" style="5" customWidth="1"/>
    <col min="1796" max="1796" width="16" style="5" customWidth="1"/>
    <col min="1797" max="1797" width="0.140625" style="5" customWidth="1"/>
    <col min="1798" max="2046" width="9.140625" style="5"/>
    <col min="2047" max="2047" width="8.5703125" style="5" customWidth="1"/>
    <col min="2048" max="2048" width="81.42578125" style="5" customWidth="1"/>
    <col min="2049" max="2049" width="7.7109375" style="5" customWidth="1"/>
    <col min="2050" max="2050" width="9.85546875" style="5" customWidth="1"/>
    <col min="2051" max="2051" width="15.85546875" style="5" customWidth="1"/>
    <col min="2052" max="2052" width="16" style="5" customWidth="1"/>
    <col min="2053" max="2053" width="0.140625" style="5" customWidth="1"/>
    <col min="2054" max="2302" width="9.140625" style="5"/>
    <col min="2303" max="2303" width="8.5703125" style="5" customWidth="1"/>
    <col min="2304" max="2304" width="81.42578125" style="5" customWidth="1"/>
    <col min="2305" max="2305" width="7.7109375" style="5" customWidth="1"/>
    <col min="2306" max="2306" width="9.85546875" style="5" customWidth="1"/>
    <col min="2307" max="2307" width="15.85546875" style="5" customWidth="1"/>
    <col min="2308" max="2308" width="16" style="5" customWidth="1"/>
    <col min="2309" max="2309" width="0.140625" style="5" customWidth="1"/>
    <col min="2310" max="2558" width="9.140625" style="5"/>
    <col min="2559" max="2559" width="8.5703125" style="5" customWidth="1"/>
    <col min="2560" max="2560" width="81.42578125" style="5" customWidth="1"/>
    <col min="2561" max="2561" width="7.7109375" style="5" customWidth="1"/>
    <col min="2562" max="2562" width="9.85546875" style="5" customWidth="1"/>
    <col min="2563" max="2563" width="15.85546875" style="5" customWidth="1"/>
    <col min="2564" max="2564" width="16" style="5" customWidth="1"/>
    <col min="2565" max="2565" width="0.140625" style="5" customWidth="1"/>
    <col min="2566" max="2814" width="9.140625" style="5"/>
    <col min="2815" max="2815" width="8.5703125" style="5" customWidth="1"/>
    <col min="2816" max="2816" width="81.42578125" style="5" customWidth="1"/>
    <col min="2817" max="2817" width="7.7109375" style="5" customWidth="1"/>
    <col min="2818" max="2818" width="9.85546875" style="5" customWidth="1"/>
    <col min="2819" max="2819" width="15.85546875" style="5" customWidth="1"/>
    <col min="2820" max="2820" width="16" style="5" customWidth="1"/>
    <col min="2821" max="2821" width="0.140625" style="5" customWidth="1"/>
    <col min="2822" max="3070" width="9.140625" style="5"/>
    <col min="3071" max="3071" width="8.5703125" style="5" customWidth="1"/>
    <col min="3072" max="3072" width="81.42578125" style="5" customWidth="1"/>
    <col min="3073" max="3073" width="7.7109375" style="5" customWidth="1"/>
    <col min="3074" max="3074" width="9.85546875" style="5" customWidth="1"/>
    <col min="3075" max="3075" width="15.85546875" style="5" customWidth="1"/>
    <col min="3076" max="3076" width="16" style="5" customWidth="1"/>
    <col min="3077" max="3077" width="0.140625" style="5" customWidth="1"/>
    <col min="3078" max="3326" width="9.140625" style="5"/>
    <col min="3327" max="3327" width="8.5703125" style="5" customWidth="1"/>
    <col min="3328" max="3328" width="81.42578125" style="5" customWidth="1"/>
    <col min="3329" max="3329" width="7.7109375" style="5" customWidth="1"/>
    <col min="3330" max="3330" width="9.85546875" style="5" customWidth="1"/>
    <col min="3331" max="3331" width="15.85546875" style="5" customWidth="1"/>
    <col min="3332" max="3332" width="16" style="5" customWidth="1"/>
    <col min="3333" max="3333" width="0.140625" style="5" customWidth="1"/>
    <col min="3334" max="3582" width="9.140625" style="5"/>
    <col min="3583" max="3583" width="8.5703125" style="5" customWidth="1"/>
    <col min="3584" max="3584" width="81.42578125" style="5" customWidth="1"/>
    <col min="3585" max="3585" width="7.7109375" style="5" customWidth="1"/>
    <col min="3586" max="3586" width="9.85546875" style="5" customWidth="1"/>
    <col min="3587" max="3587" width="15.85546875" style="5" customWidth="1"/>
    <col min="3588" max="3588" width="16" style="5" customWidth="1"/>
    <col min="3589" max="3589" width="0.140625" style="5" customWidth="1"/>
    <col min="3590" max="3838" width="9.140625" style="5"/>
    <col min="3839" max="3839" width="8.5703125" style="5" customWidth="1"/>
    <col min="3840" max="3840" width="81.42578125" style="5" customWidth="1"/>
    <col min="3841" max="3841" width="7.7109375" style="5" customWidth="1"/>
    <col min="3842" max="3842" width="9.85546875" style="5" customWidth="1"/>
    <col min="3843" max="3843" width="15.85546875" style="5" customWidth="1"/>
    <col min="3844" max="3844" width="16" style="5" customWidth="1"/>
    <col min="3845" max="3845" width="0.140625" style="5" customWidth="1"/>
    <col min="3846" max="4094" width="9.140625" style="5"/>
    <col min="4095" max="4095" width="8.5703125" style="5" customWidth="1"/>
    <col min="4096" max="4096" width="81.42578125" style="5" customWidth="1"/>
    <col min="4097" max="4097" width="7.7109375" style="5" customWidth="1"/>
    <col min="4098" max="4098" width="9.85546875" style="5" customWidth="1"/>
    <col min="4099" max="4099" width="15.85546875" style="5" customWidth="1"/>
    <col min="4100" max="4100" width="16" style="5" customWidth="1"/>
    <col min="4101" max="4101" width="0.140625" style="5" customWidth="1"/>
    <col min="4102" max="4350" width="9.140625" style="5"/>
    <col min="4351" max="4351" width="8.5703125" style="5" customWidth="1"/>
    <col min="4352" max="4352" width="81.42578125" style="5" customWidth="1"/>
    <col min="4353" max="4353" width="7.7109375" style="5" customWidth="1"/>
    <col min="4354" max="4354" width="9.85546875" style="5" customWidth="1"/>
    <col min="4355" max="4355" width="15.85546875" style="5" customWidth="1"/>
    <col min="4356" max="4356" width="16" style="5" customWidth="1"/>
    <col min="4357" max="4357" width="0.140625" style="5" customWidth="1"/>
    <col min="4358" max="4606" width="9.140625" style="5"/>
    <col min="4607" max="4607" width="8.5703125" style="5" customWidth="1"/>
    <col min="4608" max="4608" width="81.42578125" style="5" customWidth="1"/>
    <col min="4609" max="4609" width="7.7109375" style="5" customWidth="1"/>
    <col min="4610" max="4610" width="9.85546875" style="5" customWidth="1"/>
    <col min="4611" max="4611" width="15.85546875" style="5" customWidth="1"/>
    <col min="4612" max="4612" width="16" style="5" customWidth="1"/>
    <col min="4613" max="4613" width="0.140625" style="5" customWidth="1"/>
    <col min="4614" max="4862" width="9.140625" style="5"/>
    <col min="4863" max="4863" width="8.5703125" style="5" customWidth="1"/>
    <col min="4864" max="4864" width="81.42578125" style="5" customWidth="1"/>
    <col min="4865" max="4865" width="7.7109375" style="5" customWidth="1"/>
    <col min="4866" max="4866" width="9.85546875" style="5" customWidth="1"/>
    <col min="4867" max="4867" width="15.85546875" style="5" customWidth="1"/>
    <col min="4868" max="4868" width="16" style="5" customWidth="1"/>
    <col min="4869" max="4869" width="0.140625" style="5" customWidth="1"/>
    <col min="4870" max="5118" width="9.140625" style="5"/>
    <col min="5119" max="5119" width="8.5703125" style="5" customWidth="1"/>
    <col min="5120" max="5120" width="81.42578125" style="5" customWidth="1"/>
    <col min="5121" max="5121" width="7.7109375" style="5" customWidth="1"/>
    <col min="5122" max="5122" width="9.85546875" style="5" customWidth="1"/>
    <col min="5123" max="5123" width="15.85546875" style="5" customWidth="1"/>
    <col min="5124" max="5124" width="16" style="5" customWidth="1"/>
    <col min="5125" max="5125" width="0.140625" style="5" customWidth="1"/>
    <col min="5126" max="5374" width="9.140625" style="5"/>
    <col min="5375" max="5375" width="8.5703125" style="5" customWidth="1"/>
    <col min="5376" max="5376" width="81.42578125" style="5" customWidth="1"/>
    <col min="5377" max="5377" width="7.7109375" style="5" customWidth="1"/>
    <col min="5378" max="5378" width="9.85546875" style="5" customWidth="1"/>
    <col min="5379" max="5379" width="15.85546875" style="5" customWidth="1"/>
    <col min="5380" max="5380" width="16" style="5" customWidth="1"/>
    <col min="5381" max="5381" width="0.140625" style="5" customWidth="1"/>
    <col min="5382" max="5630" width="9.140625" style="5"/>
    <col min="5631" max="5631" width="8.5703125" style="5" customWidth="1"/>
    <col min="5632" max="5632" width="81.42578125" style="5" customWidth="1"/>
    <col min="5633" max="5633" width="7.7109375" style="5" customWidth="1"/>
    <col min="5634" max="5634" width="9.85546875" style="5" customWidth="1"/>
    <col min="5635" max="5635" width="15.85546875" style="5" customWidth="1"/>
    <col min="5636" max="5636" width="16" style="5" customWidth="1"/>
    <col min="5637" max="5637" width="0.140625" style="5" customWidth="1"/>
    <col min="5638" max="5886" width="9.140625" style="5"/>
    <col min="5887" max="5887" width="8.5703125" style="5" customWidth="1"/>
    <col min="5888" max="5888" width="81.42578125" style="5" customWidth="1"/>
    <col min="5889" max="5889" width="7.7109375" style="5" customWidth="1"/>
    <col min="5890" max="5890" width="9.85546875" style="5" customWidth="1"/>
    <col min="5891" max="5891" width="15.85546875" style="5" customWidth="1"/>
    <col min="5892" max="5892" width="16" style="5" customWidth="1"/>
    <col min="5893" max="5893" width="0.140625" style="5" customWidth="1"/>
    <col min="5894" max="6142" width="9.140625" style="5"/>
    <col min="6143" max="6143" width="8.5703125" style="5" customWidth="1"/>
    <col min="6144" max="6144" width="81.42578125" style="5" customWidth="1"/>
    <col min="6145" max="6145" width="7.7109375" style="5" customWidth="1"/>
    <col min="6146" max="6146" width="9.85546875" style="5" customWidth="1"/>
    <col min="6147" max="6147" width="15.85546875" style="5" customWidth="1"/>
    <col min="6148" max="6148" width="16" style="5" customWidth="1"/>
    <col min="6149" max="6149" width="0.140625" style="5" customWidth="1"/>
    <col min="6150" max="6398" width="9.140625" style="5"/>
    <col min="6399" max="6399" width="8.5703125" style="5" customWidth="1"/>
    <col min="6400" max="6400" width="81.42578125" style="5" customWidth="1"/>
    <col min="6401" max="6401" width="7.7109375" style="5" customWidth="1"/>
    <col min="6402" max="6402" width="9.85546875" style="5" customWidth="1"/>
    <col min="6403" max="6403" width="15.85546875" style="5" customWidth="1"/>
    <col min="6404" max="6404" width="16" style="5" customWidth="1"/>
    <col min="6405" max="6405" width="0.140625" style="5" customWidth="1"/>
    <col min="6406" max="6654" width="9.140625" style="5"/>
    <col min="6655" max="6655" width="8.5703125" style="5" customWidth="1"/>
    <col min="6656" max="6656" width="81.42578125" style="5" customWidth="1"/>
    <col min="6657" max="6657" width="7.7109375" style="5" customWidth="1"/>
    <col min="6658" max="6658" width="9.85546875" style="5" customWidth="1"/>
    <col min="6659" max="6659" width="15.85546875" style="5" customWidth="1"/>
    <col min="6660" max="6660" width="16" style="5" customWidth="1"/>
    <col min="6661" max="6661" width="0.140625" style="5" customWidth="1"/>
    <col min="6662" max="6910" width="9.140625" style="5"/>
    <col min="6911" max="6911" width="8.5703125" style="5" customWidth="1"/>
    <col min="6912" max="6912" width="81.42578125" style="5" customWidth="1"/>
    <col min="6913" max="6913" width="7.7109375" style="5" customWidth="1"/>
    <col min="6914" max="6914" width="9.85546875" style="5" customWidth="1"/>
    <col min="6915" max="6915" width="15.85546875" style="5" customWidth="1"/>
    <col min="6916" max="6916" width="16" style="5" customWidth="1"/>
    <col min="6917" max="6917" width="0.140625" style="5" customWidth="1"/>
    <col min="6918" max="7166" width="9.140625" style="5"/>
    <col min="7167" max="7167" width="8.5703125" style="5" customWidth="1"/>
    <col min="7168" max="7168" width="81.42578125" style="5" customWidth="1"/>
    <col min="7169" max="7169" width="7.7109375" style="5" customWidth="1"/>
    <col min="7170" max="7170" width="9.85546875" style="5" customWidth="1"/>
    <col min="7171" max="7171" width="15.85546875" style="5" customWidth="1"/>
    <col min="7172" max="7172" width="16" style="5" customWidth="1"/>
    <col min="7173" max="7173" width="0.140625" style="5" customWidth="1"/>
    <col min="7174" max="7422" width="9.140625" style="5"/>
    <col min="7423" max="7423" width="8.5703125" style="5" customWidth="1"/>
    <col min="7424" max="7424" width="81.42578125" style="5" customWidth="1"/>
    <col min="7425" max="7425" width="7.7109375" style="5" customWidth="1"/>
    <col min="7426" max="7426" width="9.85546875" style="5" customWidth="1"/>
    <col min="7427" max="7427" width="15.85546875" style="5" customWidth="1"/>
    <col min="7428" max="7428" width="16" style="5" customWidth="1"/>
    <col min="7429" max="7429" width="0.140625" style="5" customWidth="1"/>
    <col min="7430" max="7678" width="9.140625" style="5"/>
    <col min="7679" max="7679" width="8.5703125" style="5" customWidth="1"/>
    <col min="7680" max="7680" width="81.42578125" style="5" customWidth="1"/>
    <col min="7681" max="7681" width="7.7109375" style="5" customWidth="1"/>
    <col min="7682" max="7682" width="9.85546875" style="5" customWidth="1"/>
    <col min="7683" max="7683" width="15.85546875" style="5" customWidth="1"/>
    <col min="7684" max="7684" width="16" style="5" customWidth="1"/>
    <col min="7685" max="7685" width="0.140625" style="5" customWidth="1"/>
    <col min="7686" max="7934" width="9.140625" style="5"/>
    <col min="7935" max="7935" width="8.5703125" style="5" customWidth="1"/>
    <col min="7936" max="7936" width="81.42578125" style="5" customWidth="1"/>
    <col min="7937" max="7937" width="7.7109375" style="5" customWidth="1"/>
    <col min="7938" max="7938" width="9.85546875" style="5" customWidth="1"/>
    <col min="7939" max="7939" width="15.85546875" style="5" customWidth="1"/>
    <col min="7940" max="7940" width="16" style="5" customWidth="1"/>
    <col min="7941" max="7941" width="0.140625" style="5" customWidth="1"/>
    <col min="7942" max="8190" width="9.140625" style="5"/>
    <col min="8191" max="8191" width="8.5703125" style="5" customWidth="1"/>
    <col min="8192" max="8192" width="81.42578125" style="5" customWidth="1"/>
    <col min="8193" max="8193" width="7.7109375" style="5" customWidth="1"/>
    <col min="8194" max="8194" width="9.85546875" style="5" customWidth="1"/>
    <col min="8195" max="8195" width="15.85546875" style="5" customWidth="1"/>
    <col min="8196" max="8196" width="16" style="5" customWidth="1"/>
    <col min="8197" max="8197" width="0.140625" style="5" customWidth="1"/>
    <col min="8198" max="8446" width="9.140625" style="5"/>
    <col min="8447" max="8447" width="8.5703125" style="5" customWidth="1"/>
    <col min="8448" max="8448" width="81.42578125" style="5" customWidth="1"/>
    <col min="8449" max="8449" width="7.7109375" style="5" customWidth="1"/>
    <col min="8450" max="8450" width="9.85546875" style="5" customWidth="1"/>
    <col min="8451" max="8451" width="15.85546875" style="5" customWidth="1"/>
    <col min="8452" max="8452" width="16" style="5" customWidth="1"/>
    <col min="8453" max="8453" width="0.140625" style="5" customWidth="1"/>
    <col min="8454" max="8702" width="9.140625" style="5"/>
    <col min="8703" max="8703" width="8.5703125" style="5" customWidth="1"/>
    <col min="8704" max="8704" width="81.42578125" style="5" customWidth="1"/>
    <col min="8705" max="8705" width="7.7109375" style="5" customWidth="1"/>
    <col min="8706" max="8706" width="9.85546875" style="5" customWidth="1"/>
    <col min="8707" max="8707" width="15.85546875" style="5" customWidth="1"/>
    <col min="8708" max="8708" width="16" style="5" customWidth="1"/>
    <col min="8709" max="8709" width="0.140625" style="5" customWidth="1"/>
    <col min="8710" max="8958" width="9.140625" style="5"/>
    <col min="8959" max="8959" width="8.5703125" style="5" customWidth="1"/>
    <col min="8960" max="8960" width="81.42578125" style="5" customWidth="1"/>
    <col min="8961" max="8961" width="7.7109375" style="5" customWidth="1"/>
    <col min="8962" max="8962" width="9.85546875" style="5" customWidth="1"/>
    <col min="8963" max="8963" width="15.85546875" style="5" customWidth="1"/>
    <col min="8964" max="8964" width="16" style="5" customWidth="1"/>
    <col min="8965" max="8965" width="0.140625" style="5" customWidth="1"/>
    <col min="8966" max="9214" width="9.140625" style="5"/>
    <col min="9215" max="9215" width="8.5703125" style="5" customWidth="1"/>
    <col min="9216" max="9216" width="81.42578125" style="5" customWidth="1"/>
    <col min="9217" max="9217" width="7.7109375" style="5" customWidth="1"/>
    <col min="9218" max="9218" width="9.85546875" style="5" customWidth="1"/>
    <col min="9219" max="9219" width="15.85546875" style="5" customWidth="1"/>
    <col min="9220" max="9220" width="16" style="5" customWidth="1"/>
    <col min="9221" max="9221" width="0.140625" style="5" customWidth="1"/>
    <col min="9222" max="9470" width="9.140625" style="5"/>
    <col min="9471" max="9471" width="8.5703125" style="5" customWidth="1"/>
    <col min="9472" max="9472" width="81.42578125" style="5" customWidth="1"/>
    <col min="9473" max="9473" width="7.7109375" style="5" customWidth="1"/>
    <col min="9474" max="9474" width="9.85546875" style="5" customWidth="1"/>
    <col min="9475" max="9475" width="15.85546875" style="5" customWidth="1"/>
    <col min="9476" max="9476" width="16" style="5" customWidth="1"/>
    <col min="9477" max="9477" width="0.140625" style="5" customWidth="1"/>
    <col min="9478" max="9726" width="9.140625" style="5"/>
    <col min="9727" max="9727" width="8.5703125" style="5" customWidth="1"/>
    <col min="9728" max="9728" width="81.42578125" style="5" customWidth="1"/>
    <col min="9729" max="9729" width="7.7109375" style="5" customWidth="1"/>
    <col min="9730" max="9730" width="9.85546875" style="5" customWidth="1"/>
    <col min="9731" max="9731" width="15.85546875" style="5" customWidth="1"/>
    <col min="9732" max="9732" width="16" style="5" customWidth="1"/>
    <col min="9733" max="9733" width="0.140625" style="5" customWidth="1"/>
    <col min="9734" max="9982" width="9.140625" style="5"/>
    <col min="9983" max="9983" width="8.5703125" style="5" customWidth="1"/>
    <col min="9984" max="9984" width="81.42578125" style="5" customWidth="1"/>
    <col min="9985" max="9985" width="7.7109375" style="5" customWidth="1"/>
    <col min="9986" max="9986" width="9.85546875" style="5" customWidth="1"/>
    <col min="9987" max="9987" width="15.85546875" style="5" customWidth="1"/>
    <col min="9988" max="9988" width="16" style="5" customWidth="1"/>
    <col min="9989" max="9989" width="0.140625" style="5" customWidth="1"/>
    <col min="9990" max="10238" width="9.140625" style="5"/>
    <col min="10239" max="10239" width="8.5703125" style="5" customWidth="1"/>
    <col min="10240" max="10240" width="81.42578125" style="5" customWidth="1"/>
    <col min="10241" max="10241" width="7.7109375" style="5" customWidth="1"/>
    <col min="10242" max="10242" width="9.85546875" style="5" customWidth="1"/>
    <col min="10243" max="10243" width="15.85546875" style="5" customWidth="1"/>
    <col min="10244" max="10244" width="16" style="5" customWidth="1"/>
    <col min="10245" max="10245" width="0.140625" style="5" customWidth="1"/>
    <col min="10246" max="10494" width="9.140625" style="5"/>
    <col min="10495" max="10495" width="8.5703125" style="5" customWidth="1"/>
    <col min="10496" max="10496" width="81.42578125" style="5" customWidth="1"/>
    <col min="10497" max="10497" width="7.7109375" style="5" customWidth="1"/>
    <col min="10498" max="10498" width="9.85546875" style="5" customWidth="1"/>
    <col min="10499" max="10499" width="15.85546875" style="5" customWidth="1"/>
    <col min="10500" max="10500" width="16" style="5" customWidth="1"/>
    <col min="10501" max="10501" width="0.140625" style="5" customWidth="1"/>
    <col min="10502" max="10750" width="9.140625" style="5"/>
    <col min="10751" max="10751" width="8.5703125" style="5" customWidth="1"/>
    <col min="10752" max="10752" width="81.42578125" style="5" customWidth="1"/>
    <col min="10753" max="10753" width="7.7109375" style="5" customWidth="1"/>
    <col min="10754" max="10754" width="9.85546875" style="5" customWidth="1"/>
    <col min="10755" max="10755" width="15.85546875" style="5" customWidth="1"/>
    <col min="10756" max="10756" width="16" style="5" customWidth="1"/>
    <col min="10757" max="10757" width="0.140625" style="5" customWidth="1"/>
    <col min="10758" max="11006" width="9.140625" style="5"/>
    <col min="11007" max="11007" width="8.5703125" style="5" customWidth="1"/>
    <col min="11008" max="11008" width="81.42578125" style="5" customWidth="1"/>
    <col min="11009" max="11009" width="7.7109375" style="5" customWidth="1"/>
    <col min="11010" max="11010" width="9.85546875" style="5" customWidth="1"/>
    <col min="11011" max="11011" width="15.85546875" style="5" customWidth="1"/>
    <col min="11012" max="11012" width="16" style="5" customWidth="1"/>
    <col min="11013" max="11013" width="0.140625" style="5" customWidth="1"/>
    <col min="11014" max="11262" width="9.140625" style="5"/>
    <col min="11263" max="11263" width="8.5703125" style="5" customWidth="1"/>
    <col min="11264" max="11264" width="81.42578125" style="5" customWidth="1"/>
    <col min="11265" max="11265" width="7.7109375" style="5" customWidth="1"/>
    <col min="11266" max="11266" width="9.85546875" style="5" customWidth="1"/>
    <col min="11267" max="11267" width="15.85546875" style="5" customWidth="1"/>
    <col min="11268" max="11268" width="16" style="5" customWidth="1"/>
    <col min="11269" max="11269" width="0.140625" style="5" customWidth="1"/>
    <col min="11270" max="11518" width="9.140625" style="5"/>
    <col min="11519" max="11519" width="8.5703125" style="5" customWidth="1"/>
    <col min="11520" max="11520" width="81.42578125" style="5" customWidth="1"/>
    <col min="11521" max="11521" width="7.7109375" style="5" customWidth="1"/>
    <col min="11522" max="11522" width="9.85546875" style="5" customWidth="1"/>
    <col min="11523" max="11523" width="15.85546875" style="5" customWidth="1"/>
    <col min="11524" max="11524" width="16" style="5" customWidth="1"/>
    <col min="11525" max="11525" width="0.140625" style="5" customWidth="1"/>
    <col min="11526" max="11774" width="9.140625" style="5"/>
    <col min="11775" max="11775" width="8.5703125" style="5" customWidth="1"/>
    <col min="11776" max="11776" width="81.42578125" style="5" customWidth="1"/>
    <col min="11777" max="11777" width="7.7109375" style="5" customWidth="1"/>
    <col min="11778" max="11778" width="9.85546875" style="5" customWidth="1"/>
    <col min="11779" max="11779" width="15.85546875" style="5" customWidth="1"/>
    <col min="11780" max="11780" width="16" style="5" customWidth="1"/>
    <col min="11781" max="11781" width="0.140625" style="5" customWidth="1"/>
    <col min="11782" max="12030" width="9.140625" style="5"/>
    <col min="12031" max="12031" width="8.5703125" style="5" customWidth="1"/>
    <col min="12032" max="12032" width="81.42578125" style="5" customWidth="1"/>
    <col min="12033" max="12033" width="7.7109375" style="5" customWidth="1"/>
    <col min="12034" max="12034" width="9.85546875" style="5" customWidth="1"/>
    <col min="12035" max="12035" width="15.85546875" style="5" customWidth="1"/>
    <col min="12036" max="12036" width="16" style="5" customWidth="1"/>
    <col min="12037" max="12037" width="0.140625" style="5" customWidth="1"/>
    <col min="12038" max="12286" width="9.140625" style="5"/>
    <col min="12287" max="12287" width="8.5703125" style="5" customWidth="1"/>
    <col min="12288" max="12288" width="81.42578125" style="5" customWidth="1"/>
    <col min="12289" max="12289" width="7.7109375" style="5" customWidth="1"/>
    <col min="12290" max="12290" width="9.85546875" style="5" customWidth="1"/>
    <col min="12291" max="12291" width="15.85546875" style="5" customWidth="1"/>
    <col min="12292" max="12292" width="16" style="5" customWidth="1"/>
    <col min="12293" max="12293" width="0.140625" style="5" customWidth="1"/>
    <col min="12294" max="12542" width="9.140625" style="5"/>
    <col min="12543" max="12543" width="8.5703125" style="5" customWidth="1"/>
    <col min="12544" max="12544" width="81.42578125" style="5" customWidth="1"/>
    <col min="12545" max="12545" width="7.7109375" style="5" customWidth="1"/>
    <col min="12546" max="12546" width="9.85546875" style="5" customWidth="1"/>
    <col min="12547" max="12547" width="15.85546875" style="5" customWidth="1"/>
    <col min="12548" max="12548" width="16" style="5" customWidth="1"/>
    <col min="12549" max="12549" width="0.140625" style="5" customWidth="1"/>
    <col min="12550" max="12798" width="9.140625" style="5"/>
    <col min="12799" max="12799" width="8.5703125" style="5" customWidth="1"/>
    <col min="12800" max="12800" width="81.42578125" style="5" customWidth="1"/>
    <col min="12801" max="12801" width="7.7109375" style="5" customWidth="1"/>
    <col min="12802" max="12802" width="9.85546875" style="5" customWidth="1"/>
    <col min="12803" max="12803" width="15.85546875" style="5" customWidth="1"/>
    <col min="12804" max="12804" width="16" style="5" customWidth="1"/>
    <col min="12805" max="12805" width="0.140625" style="5" customWidth="1"/>
    <col min="12806" max="13054" width="9.140625" style="5"/>
    <col min="13055" max="13055" width="8.5703125" style="5" customWidth="1"/>
    <col min="13056" max="13056" width="81.42578125" style="5" customWidth="1"/>
    <col min="13057" max="13057" width="7.7109375" style="5" customWidth="1"/>
    <col min="13058" max="13058" width="9.85546875" style="5" customWidth="1"/>
    <col min="13059" max="13059" width="15.85546875" style="5" customWidth="1"/>
    <col min="13060" max="13060" width="16" style="5" customWidth="1"/>
    <col min="13061" max="13061" width="0.140625" style="5" customWidth="1"/>
    <col min="13062" max="13310" width="9.140625" style="5"/>
    <col min="13311" max="13311" width="8.5703125" style="5" customWidth="1"/>
    <col min="13312" max="13312" width="81.42578125" style="5" customWidth="1"/>
    <col min="13313" max="13313" width="7.7109375" style="5" customWidth="1"/>
    <col min="13314" max="13314" width="9.85546875" style="5" customWidth="1"/>
    <col min="13315" max="13315" width="15.85546875" style="5" customWidth="1"/>
    <col min="13316" max="13316" width="16" style="5" customWidth="1"/>
    <col min="13317" max="13317" width="0.140625" style="5" customWidth="1"/>
    <col min="13318" max="13566" width="9.140625" style="5"/>
    <col min="13567" max="13567" width="8.5703125" style="5" customWidth="1"/>
    <col min="13568" max="13568" width="81.42578125" style="5" customWidth="1"/>
    <col min="13569" max="13569" width="7.7109375" style="5" customWidth="1"/>
    <col min="13570" max="13570" width="9.85546875" style="5" customWidth="1"/>
    <col min="13571" max="13571" width="15.85546875" style="5" customWidth="1"/>
    <col min="13572" max="13572" width="16" style="5" customWidth="1"/>
    <col min="13573" max="13573" width="0.140625" style="5" customWidth="1"/>
    <col min="13574" max="13822" width="9.140625" style="5"/>
    <col min="13823" max="13823" width="8.5703125" style="5" customWidth="1"/>
    <col min="13824" max="13824" width="81.42578125" style="5" customWidth="1"/>
    <col min="13825" max="13825" width="7.7109375" style="5" customWidth="1"/>
    <col min="13826" max="13826" width="9.85546875" style="5" customWidth="1"/>
    <col min="13827" max="13827" width="15.85546875" style="5" customWidth="1"/>
    <col min="13828" max="13828" width="16" style="5" customWidth="1"/>
    <col min="13829" max="13829" width="0.140625" style="5" customWidth="1"/>
    <col min="13830" max="14078" width="9.140625" style="5"/>
    <col min="14079" max="14079" width="8.5703125" style="5" customWidth="1"/>
    <col min="14080" max="14080" width="81.42578125" style="5" customWidth="1"/>
    <col min="14081" max="14081" width="7.7109375" style="5" customWidth="1"/>
    <col min="14082" max="14082" width="9.85546875" style="5" customWidth="1"/>
    <col min="14083" max="14083" width="15.85546875" style="5" customWidth="1"/>
    <col min="14084" max="14084" width="16" style="5" customWidth="1"/>
    <col min="14085" max="14085" width="0.140625" style="5" customWidth="1"/>
    <col min="14086" max="14334" width="9.140625" style="5"/>
    <col min="14335" max="14335" width="8.5703125" style="5" customWidth="1"/>
    <col min="14336" max="14336" width="81.42578125" style="5" customWidth="1"/>
    <col min="14337" max="14337" width="7.7109375" style="5" customWidth="1"/>
    <col min="14338" max="14338" width="9.85546875" style="5" customWidth="1"/>
    <col min="14339" max="14339" width="15.85546875" style="5" customWidth="1"/>
    <col min="14340" max="14340" width="16" style="5" customWidth="1"/>
    <col min="14341" max="14341" width="0.140625" style="5" customWidth="1"/>
    <col min="14342" max="14590" width="9.140625" style="5"/>
    <col min="14591" max="14591" width="8.5703125" style="5" customWidth="1"/>
    <col min="14592" max="14592" width="81.42578125" style="5" customWidth="1"/>
    <col min="14593" max="14593" width="7.7109375" style="5" customWidth="1"/>
    <col min="14594" max="14594" width="9.85546875" style="5" customWidth="1"/>
    <col min="14595" max="14595" width="15.85546875" style="5" customWidth="1"/>
    <col min="14596" max="14596" width="16" style="5" customWidth="1"/>
    <col min="14597" max="14597" width="0.140625" style="5" customWidth="1"/>
    <col min="14598" max="14846" width="9.140625" style="5"/>
    <col min="14847" max="14847" width="8.5703125" style="5" customWidth="1"/>
    <col min="14848" max="14848" width="81.42578125" style="5" customWidth="1"/>
    <col min="14849" max="14849" width="7.7109375" style="5" customWidth="1"/>
    <col min="14850" max="14850" width="9.85546875" style="5" customWidth="1"/>
    <col min="14851" max="14851" width="15.85546875" style="5" customWidth="1"/>
    <col min="14852" max="14852" width="16" style="5" customWidth="1"/>
    <col min="14853" max="14853" width="0.140625" style="5" customWidth="1"/>
    <col min="14854" max="15102" width="9.140625" style="5"/>
    <col min="15103" max="15103" width="8.5703125" style="5" customWidth="1"/>
    <col min="15104" max="15104" width="81.42578125" style="5" customWidth="1"/>
    <col min="15105" max="15105" width="7.7109375" style="5" customWidth="1"/>
    <col min="15106" max="15106" width="9.85546875" style="5" customWidth="1"/>
    <col min="15107" max="15107" width="15.85546875" style="5" customWidth="1"/>
    <col min="15108" max="15108" width="16" style="5" customWidth="1"/>
    <col min="15109" max="15109" width="0.140625" style="5" customWidth="1"/>
    <col min="15110" max="15358" width="9.140625" style="5"/>
    <col min="15359" max="15359" width="8.5703125" style="5" customWidth="1"/>
    <col min="15360" max="15360" width="81.42578125" style="5" customWidth="1"/>
    <col min="15361" max="15361" width="7.7109375" style="5" customWidth="1"/>
    <col min="15362" max="15362" width="9.85546875" style="5" customWidth="1"/>
    <col min="15363" max="15363" width="15.85546875" style="5" customWidth="1"/>
    <col min="15364" max="15364" width="16" style="5" customWidth="1"/>
    <col min="15365" max="15365" width="0.140625" style="5" customWidth="1"/>
    <col min="15366" max="15614" width="9.140625" style="5"/>
    <col min="15615" max="15615" width="8.5703125" style="5" customWidth="1"/>
    <col min="15616" max="15616" width="81.42578125" style="5" customWidth="1"/>
    <col min="15617" max="15617" width="7.7109375" style="5" customWidth="1"/>
    <col min="15618" max="15618" width="9.85546875" style="5" customWidth="1"/>
    <col min="15619" max="15619" width="15.85546875" style="5" customWidth="1"/>
    <col min="15620" max="15620" width="16" style="5" customWidth="1"/>
    <col min="15621" max="15621" width="0.140625" style="5" customWidth="1"/>
    <col min="15622" max="15870" width="9.140625" style="5"/>
    <col min="15871" max="15871" width="8.5703125" style="5" customWidth="1"/>
    <col min="15872" max="15872" width="81.42578125" style="5" customWidth="1"/>
    <col min="15873" max="15873" width="7.7109375" style="5" customWidth="1"/>
    <col min="15874" max="15874" width="9.85546875" style="5" customWidth="1"/>
    <col min="15875" max="15875" width="15.85546875" style="5" customWidth="1"/>
    <col min="15876" max="15876" width="16" style="5" customWidth="1"/>
    <col min="15877" max="15877" width="0.140625" style="5" customWidth="1"/>
    <col min="15878" max="16126" width="9.140625" style="5"/>
    <col min="16127" max="16127" width="8.5703125" style="5" customWidth="1"/>
    <col min="16128" max="16128" width="81.42578125" style="5" customWidth="1"/>
    <col min="16129" max="16129" width="7.7109375" style="5" customWidth="1"/>
    <col min="16130" max="16130" width="9.85546875" style="5" customWidth="1"/>
    <col min="16131" max="16131" width="15.85546875" style="5" customWidth="1"/>
    <col min="16132" max="16132" width="16" style="5" customWidth="1"/>
    <col min="16133" max="16133" width="0.140625" style="5" customWidth="1"/>
    <col min="16134" max="16384" width="9.140625" style="5"/>
  </cols>
  <sheetData>
    <row r="1" spans="1:8" ht="16.5" thickBot="1"/>
    <row r="2" spans="1:8" s="2" customFormat="1" thickBot="1">
      <c r="A2" s="121" t="s">
        <v>181</v>
      </c>
      <c r="B2" s="122"/>
      <c r="C2" s="122"/>
      <c r="D2" s="122"/>
      <c r="E2" s="122"/>
      <c r="F2" s="123"/>
    </row>
    <row r="3" spans="1:8" s="2" customFormat="1" ht="26.25" thickBot="1">
      <c r="A3" s="77" t="s">
        <v>3</v>
      </c>
      <c r="B3" s="27" t="s">
        <v>4</v>
      </c>
      <c r="C3" s="27" t="s">
        <v>87</v>
      </c>
      <c r="D3" s="27" t="s">
        <v>91</v>
      </c>
      <c r="E3" s="27" t="s">
        <v>90</v>
      </c>
      <c r="F3" s="27" t="s">
        <v>5</v>
      </c>
    </row>
    <row r="4" spans="1:8">
      <c r="A4" s="78">
        <v>1</v>
      </c>
      <c r="B4" s="79" t="s">
        <v>167</v>
      </c>
      <c r="C4" s="80" t="s">
        <v>120</v>
      </c>
      <c r="D4" s="80">
        <v>30</v>
      </c>
      <c r="E4" s="81">
        <v>76.489999999999995</v>
      </c>
      <c r="F4" s="82">
        <f>D4*E4</f>
        <v>2294.6999999999998</v>
      </c>
    </row>
    <row r="5" spans="1:8">
      <c r="A5" s="83">
        <v>2</v>
      </c>
      <c r="B5" s="84" t="s">
        <v>168</v>
      </c>
      <c r="C5" s="85" t="s">
        <v>120</v>
      </c>
      <c r="D5" s="85">
        <v>70</v>
      </c>
      <c r="E5" s="86">
        <v>119.47</v>
      </c>
      <c r="F5" s="82">
        <f t="shared" ref="F5:F9" si="0">D5*E5</f>
        <v>8362.9</v>
      </c>
    </row>
    <row r="6" spans="1:8">
      <c r="A6" s="83">
        <v>3</v>
      </c>
      <c r="B6" s="84" t="s">
        <v>169</v>
      </c>
      <c r="C6" s="85" t="s">
        <v>120</v>
      </c>
      <c r="D6" s="85">
        <v>200</v>
      </c>
      <c r="E6" s="86">
        <v>48.29</v>
      </c>
      <c r="F6" s="82">
        <f t="shared" si="0"/>
        <v>9658</v>
      </c>
    </row>
    <row r="7" spans="1:8">
      <c r="A7" s="83">
        <v>4</v>
      </c>
      <c r="B7" s="87" t="s">
        <v>170</v>
      </c>
      <c r="C7" s="85" t="s">
        <v>120</v>
      </c>
      <c r="D7" s="85">
        <v>40</v>
      </c>
      <c r="E7" s="86">
        <v>48</v>
      </c>
      <c r="F7" s="82">
        <f t="shared" si="0"/>
        <v>1920</v>
      </c>
    </row>
    <row r="8" spans="1:8">
      <c r="A8" s="83">
        <v>5</v>
      </c>
      <c r="B8" s="87" t="s">
        <v>130</v>
      </c>
      <c r="C8" s="85" t="s">
        <v>120</v>
      </c>
      <c r="D8" s="85">
        <v>2688</v>
      </c>
      <c r="E8" s="86">
        <v>6.19</v>
      </c>
      <c r="F8" s="82">
        <f t="shared" si="0"/>
        <v>16638.72</v>
      </c>
    </row>
    <row r="9" spans="1:8" ht="16.5" thickBot="1">
      <c r="A9" s="83">
        <v>6</v>
      </c>
      <c r="B9" s="87" t="s">
        <v>131</v>
      </c>
      <c r="C9" s="85" t="s">
        <v>120</v>
      </c>
      <c r="D9" s="85">
        <v>2688</v>
      </c>
      <c r="E9" s="86">
        <v>4.93</v>
      </c>
      <c r="F9" s="82">
        <f t="shared" si="0"/>
        <v>13251.84</v>
      </c>
    </row>
    <row r="10" spans="1:8" ht="16.5" customHeight="1" thickBot="1">
      <c r="A10" s="130" t="s">
        <v>157</v>
      </c>
      <c r="B10" s="131"/>
      <c r="C10" s="131"/>
      <c r="D10" s="131"/>
      <c r="E10" s="132"/>
      <c r="F10" s="114">
        <f>SUM(F4:F9)/12</f>
        <v>4343.8500000000004</v>
      </c>
    </row>
    <row r="11" spans="1:8" ht="16.5" customHeight="1" thickBot="1">
      <c r="A11" s="130" t="s">
        <v>156</v>
      </c>
      <c r="B11" s="131"/>
      <c r="C11" s="131"/>
      <c r="D11" s="131"/>
      <c r="E11" s="132"/>
      <c r="F11" s="88">
        <f>SUM(F4:F9)</f>
        <v>52126.16</v>
      </c>
      <c r="G11" s="22"/>
      <c r="H11" s="9"/>
    </row>
    <row r="12" spans="1:8">
      <c r="A12" s="6"/>
      <c r="B12" s="7"/>
      <c r="C12" s="7"/>
      <c r="D12" s="13"/>
      <c r="E12" s="8"/>
      <c r="F12" s="8"/>
      <c r="H12" s="9"/>
    </row>
    <row r="15" spans="1:8">
      <c r="F15" s="10"/>
    </row>
  </sheetData>
  <mergeCells count="3">
    <mergeCell ref="A2:F2"/>
    <mergeCell ref="A11:E11"/>
    <mergeCell ref="A10:E10"/>
  </mergeCells>
  <pageMargins left="0.51181102362204722" right="0.51181102362204722" top="0.78740157480314965" bottom="0.78740157480314965" header="0.31496062992125984" footer="0.31496062992125984"/>
  <pageSetup paperSize="9" scale="87" fitToHeight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workbookViewId="0">
      <pane ySplit="3" topLeftCell="A4" activePane="bottomLeft" state="frozen"/>
      <selection activeCell="B1" sqref="B1"/>
      <selection pane="bottomLeft" activeCell="A78" sqref="A78:E78"/>
    </sheetView>
  </sheetViews>
  <sheetFormatPr defaultRowHeight="15.75"/>
  <cols>
    <col min="1" max="1" width="6.7109375" style="4" customWidth="1"/>
    <col min="2" max="2" width="69.140625" style="11" customWidth="1"/>
    <col min="3" max="3" width="9.42578125" style="3" customWidth="1"/>
    <col min="4" max="4" width="12.42578125" style="3" customWidth="1"/>
    <col min="5" max="5" width="15.28515625" style="17" customWidth="1"/>
    <col min="6" max="6" width="14.5703125" style="14" bestFit="1" customWidth="1"/>
    <col min="7" max="7" width="9.140625" style="3"/>
    <col min="8" max="9" width="13.140625" style="3" bestFit="1" customWidth="1"/>
    <col min="10" max="16384" width="9.140625" style="3"/>
  </cols>
  <sheetData>
    <row r="1" spans="1:10" ht="16.5" thickBot="1">
      <c r="H1" s="21"/>
      <c r="I1" s="21"/>
      <c r="J1" s="21"/>
    </row>
    <row r="2" spans="1:10" ht="16.5" thickBot="1">
      <c r="A2" s="115" t="s">
        <v>182</v>
      </c>
      <c r="B2" s="116"/>
      <c r="C2" s="116"/>
      <c r="D2" s="116"/>
      <c r="E2" s="116"/>
      <c r="F2" s="117"/>
    </row>
    <row r="3" spans="1:10" ht="26.25" thickBot="1">
      <c r="A3" s="48" t="s">
        <v>3</v>
      </c>
      <c r="B3" s="49" t="s">
        <v>4</v>
      </c>
      <c r="C3" s="49" t="s">
        <v>87</v>
      </c>
      <c r="D3" s="49" t="s">
        <v>91</v>
      </c>
      <c r="E3" s="89" t="s">
        <v>90</v>
      </c>
      <c r="F3" s="90" t="s">
        <v>5</v>
      </c>
    </row>
    <row r="4" spans="1:10" s="1" customFormat="1">
      <c r="A4" s="91">
        <v>1</v>
      </c>
      <c r="B4" s="110" t="s">
        <v>45</v>
      </c>
      <c r="C4" s="92"/>
      <c r="D4" s="92"/>
      <c r="E4" s="93"/>
      <c r="F4" s="94"/>
    </row>
    <row r="5" spans="1:10" ht="25.5">
      <c r="A5" s="95" t="s">
        <v>0</v>
      </c>
      <c r="B5" s="105" t="s">
        <v>47</v>
      </c>
      <c r="C5" s="96" t="s">
        <v>14</v>
      </c>
      <c r="D5" s="96">
        <v>30</v>
      </c>
      <c r="E5" s="97">
        <v>29.26</v>
      </c>
      <c r="F5" s="98">
        <f>E5*D5</f>
        <v>877.8</v>
      </c>
    </row>
    <row r="6" spans="1:10" ht="25.5">
      <c r="A6" s="95" t="s">
        <v>2</v>
      </c>
      <c r="B6" s="105" t="s">
        <v>48</v>
      </c>
      <c r="C6" s="96" t="s">
        <v>14</v>
      </c>
      <c r="D6" s="96">
        <v>80</v>
      </c>
      <c r="E6" s="97">
        <v>130.16999999999999</v>
      </c>
      <c r="F6" s="98">
        <f t="shared" ref="F6:F50" si="0">E6*D6</f>
        <v>10413.6</v>
      </c>
    </row>
    <row r="7" spans="1:10" s="1" customFormat="1">
      <c r="A7" s="99">
        <v>2</v>
      </c>
      <c r="B7" s="111" t="s">
        <v>24</v>
      </c>
      <c r="C7" s="100"/>
      <c r="D7" s="100"/>
      <c r="E7" s="97"/>
      <c r="F7" s="98"/>
    </row>
    <row r="8" spans="1:10">
      <c r="A8" s="95" t="s">
        <v>8</v>
      </c>
      <c r="B8" s="105" t="s">
        <v>171</v>
      </c>
      <c r="C8" s="96" t="s">
        <v>26</v>
      </c>
      <c r="D8" s="101">
        <v>1800</v>
      </c>
      <c r="E8" s="97">
        <v>1.0900000000000001</v>
      </c>
      <c r="F8" s="98">
        <f t="shared" si="0"/>
        <v>1962</v>
      </c>
    </row>
    <row r="9" spans="1:10">
      <c r="A9" s="95" t="s">
        <v>16</v>
      </c>
      <c r="B9" s="105" t="s">
        <v>36</v>
      </c>
      <c r="C9" s="96" t="s">
        <v>14</v>
      </c>
      <c r="D9" s="96">
        <v>6</v>
      </c>
      <c r="E9" s="97">
        <v>21.59</v>
      </c>
      <c r="F9" s="98">
        <f t="shared" si="0"/>
        <v>129.54</v>
      </c>
    </row>
    <row r="10" spans="1:10">
      <c r="A10" s="95" t="s">
        <v>17</v>
      </c>
      <c r="B10" s="105" t="s">
        <v>37</v>
      </c>
      <c r="C10" s="96" t="s">
        <v>14</v>
      </c>
      <c r="D10" s="96">
        <v>12</v>
      </c>
      <c r="E10" s="97">
        <v>4.7699999999999996</v>
      </c>
      <c r="F10" s="98">
        <f t="shared" si="0"/>
        <v>57.24</v>
      </c>
    </row>
    <row r="11" spans="1:10" s="1" customFormat="1">
      <c r="A11" s="99">
        <v>3</v>
      </c>
      <c r="B11" s="111" t="s">
        <v>49</v>
      </c>
      <c r="C11" s="100"/>
      <c r="D11" s="100"/>
      <c r="E11" s="97"/>
      <c r="F11" s="98"/>
    </row>
    <row r="12" spans="1:10">
      <c r="A12" s="95" t="s">
        <v>9</v>
      </c>
      <c r="B12" s="105" t="s">
        <v>52</v>
      </c>
      <c r="C12" s="96" t="s">
        <v>14</v>
      </c>
      <c r="D12" s="96">
        <v>40</v>
      </c>
      <c r="E12" s="97">
        <v>2.94</v>
      </c>
      <c r="F12" s="98">
        <f t="shared" si="0"/>
        <v>117.6</v>
      </c>
    </row>
    <row r="13" spans="1:10">
      <c r="A13" s="95" t="s">
        <v>10</v>
      </c>
      <c r="B13" s="105" t="s">
        <v>53</v>
      </c>
      <c r="C13" s="96" t="s">
        <v>14</v>
      </c>
      <c r="D13" s="96">
        <v>30</v>
      </c>
      <c r="E13" s="97">
        <v>4.32</v>
      </c>
      <c r="F13" s="98">
        <f t="shared" si="0"/>
        <v>129.6</v>
      </c>
    </row>
    <row r="14" spans="1:10">
      <c r="A14" s="95" t="s">
        <v>12</v>
      </c>
      <c r="B14" s="105" t="s">
        <v>54</v>
      </c>
      <c r="C14" s="96" t="s">
        <v>14</v>
      </c>
      <c r="D14" s="96">
        <v>20</v>
      </c>
      <c r="E14" s="97">
        <v>2.94</v>
      </c>
      <c r="F14" s="98">
        <f t="shared" si="0"/>
        <v>58.8</v>
      </c>
    </row>
    <row r="15" spans="1:10">
      <c r="A15" s="95" t="s">
        <v>92</v>
      </c>
      <c r="B15" s="105" t="s">
        <v>55</v>
      </c>
      <c r="C15" s="96" t="s">
        <v>14</v>
      </c>
      <c r="D15" s="96">
        <v>20</v>
      </c>
      <c r="E15" s="97">
        <v>4.92</v>
      </c>
      <c r="F15" s="98">
        <f t="shared" si="0"/>
        <v>98.4</v>
      </c>
    </row>
    <row r="16" spans="1:10">
      <c r="A16" s="95" t="s">
        <v>93</v>
      </c>
      <c r="B16" s="105" t="s">
        <v>56</v>
      </c>
      <c r="C16" s="96" t="s">
        <v>14</v>
      </c>
      <c r="D16" s="96">
        <v>50</v>
      </c>
      <c r="E16" s="97">
        <v>4.32</v>
      </c>
      <c r="F16" s="98">
        <f t="shared" si="0"/>
        <v>216</v>
      </c>
    </row>
    <row r="17" spans="1:6" ht="25.5">
      <c r="A17" s="95" t="s">
        <v>94</v>
      </c>
      <c r="B17" s="105" t="s">
        <v>57</v>
      </c>
      <c r="C17" s="96" t="s">
        <v>14</v>
      </c>
      <c r="D17" s="96">
        <v>40</v>
      </c>
      <c r="E17" s="97">
        <v>4.9400000000000004</v>
      </c>
      <c r="F17" s="98">
        <f t="shared" si="0"/>
        <v>197.6</v>
      </c>
    </row>
    <row r="18" spans="1:6" ht="25.5">
      <c r="A18" s="95" t="s">
        <v>95</v>
      </c>
      <c r="B18" s="105" t="s">
        <v>58</v>
      </c>
      <c r="C18" s="96" t="s">
        <v>14</v>
      </c>
      <c r="D18" s="96">
        <v>40</v>
      </c>
      <c r="E18" s="97">
        <v>7.32</v>
      </c>
      <c r="F18" s="98">
        <f t="shared" si="0"/>
        <v>292.8</v>
      </c>
    </row>
    <row r="19" spans="1:6" ht="25.5">
      <c r="A19" s="95" t="s">
        <v>96</v>
      </c>
      <c r="B19" s="105" t="s">
        <v>59</v>
      </c>
      <c r="C19" s="96" t="s">
        <v>14</v>
      </c>
      <c r="D19" s="96">
        <v>20</v>
      </c>
      <c r="E19" s="97">
        <v>7.68</v>
      </c>
      <c r="F19" s="98">
        <f t="shared" si="0"/>
        <v>153.6</v>
      </c>
    </row>
    <row r="20" spans="1:6" ht="25.5">
      <c r="A20" s="95" t="s">
        <v>187</v>
      </c>
      <c r="B20" s="105" t="s">
        <v>60</v>
      </c>
      <c r="C20" s="96" t="s">
        <v>14</v>
      </c>
      <c r="D20" s="96">
        <v>20</v>
      </c>
      <c r="E20" s="97">
        <v>9.2100000000000009</v>
      </c>
      <c r="F20" s="98">
        <f t="shared" si="0"/>
        <v>184.2</v>
      </c>
    </row>
    <row r="21" spans="1:6" ht="25.5">
      <c r="A21" s="95" t="s">
        <v>188</v>
      </c>
      <c r="B21" s="105" t="s">
        <v>61</v>
      </c>
      <c r="C21" s="96" t="s">
        <v>14</v>
      </c>
      <c r="D21" s="96">
        <v>30</v>
      </c>
      <c r="E21" s="97">
        <v>10.51</v>
      </c>
      <c r="F21" s="98">
        <f t="shared" si="0"/>
        <v>315.3</v>
      </c>
    </row>
    <row r="22" spans="1:6" s="1" customFormat="1">
      <c r="A22" s="99">
        <v>4</v>
      </c>
      <c r="B22" s="111" t="s">
        <v>62</v>
      </c>
      <c r="C22" s="100"/>
      <c r="D22" s="100"/>
      <c r="E22" s="97"/>
      <c r="F22" s="98"/>
    </row>
    <row r="23" spans="1:6">
      <c r="A23" s="95" t="s">
        <v>19</v>
      </c>
      <c r="B23" s="105" t="s">
        <v>193</v>
      </c>
      <c r="C23" s="96" t="s">
        <v>14</v>
      </c>
      <c r="D23" s="96">
        <v>6</v>
      </c>
      <c r="E23" s="97">
        <v>11.07</v>
      </c>
      <c r="F23" s="98">
        <f t="shared" si="0"/>
        <v>66.42</v>
      </c>
    </row>
    <row r="24" spans="1:6">
      <c r="A24" s="95" t="s">
        <v>20</v>
      </c>
      <c r="B24" s="105" t="s">
        <v>63</v>
      </c>
      <c r="C24" s="96" t="s">
        <v>14</v>
      </c>
      <c r="D24" s="96">
        <v>40</v>
      </c>
      <c r="E24" s="97">
        <v>0.63</v>
      </c>
      <c r="F24" s="98">
        <f t="shared" si="0"/>
        <v>25.2</v>
      </c>
    </row>
    <row r="25" spans="1:6">
      <c r="A25" s="95" t="s">
        <v>21</v>
      </c>
      <c r="B25" s="105" t="s">
        <v>64</v>
      </c>
      <c r="C25" s="96" t="s">
        <v>14</v>
      </c>
      <c r="D25" s="96">
        <v>8</v>
      </c>
      <c r="E25" s="97">
        <v>19.62</v>
      </c>
      <c r="F25" s="98">
        <f t="shared" si="0"/>
        <v>156.96</v>
      </c>
    </row>
    <row r="26" spans="1:6">
      <c r="A26" s="95" t="s">
        <v>22</v>
      </c>
      <c r="B26" s="105" t="s">
        <v>65</v>
      </c>
      <c r="C26" s="96" t="s">
        <v>14</v>
      </c>
      <c r="D26" s="96">
        <v>8</v>
      </c>
      <c r="E26" s="97">
        <v>22.43</v>
      </c>
      <c r="F26" s="98">
        <f t="shared" si="0"/>
        <v>179.44</v>
      </c>
    </row>
    <row r="27" spans="1:6">
      <c r="A27" s="95" t="s">
        <v>23</v>
      </c>
      <c r="B27" s="105" t="s">
        <v>66</v>
      </c>
      <c r="C27" s="96" t="s">
        <v>14</v>
      </c>
      <c r="D27" s="96">
        <v>8</v>
      </c>
      <c r="E27" s="97">
        <v>23.68</v>
      </c>
      <c r="F27" s="98">
        <f t="shared" si="0"/>
        <v>189.44</v>
      </c>
    </row>
    <row r="28" spans="1:6">
      <c r="A28" s="95" t="s">
        <v>97</v>
      </c>
      <c r="B28" s="105" t="s">
        <v>67</v>
      </c>
      <c r="C28" s="96" t="s">
        <v>14</v>
      </c>
      <c r="D28" s="96">
        <v>8</v>
      </c>
      <c r="E28" s="97">
        <v>23.72</v>
      </c>
      <c r="F28" s="98">
        <f t="shared" si="0"/>
        <v>189.76</v>
      </c>
    </row>
    <row r="29" spans="1:6">
      <c r="A29" s="95" t="s">
        <v>98</v>
      </c>
      <c r="B29" s="105" t="s">
        <v>68</v>
      </c>
      <c r="C29" s="96" t="s">
        <v>14</v>
      </c>
      <c r="D29" s="96">
        <v>8</v>
      </c>
      <c r="E29" s="97">
        <v>25.12</v>
      </c>
      <c r="F29" s="98">
        <f t="shared" si="0"/>
        <v>200.96</v>
      </c>
    </row>
    <row r="30" spans="1:6">
      <c r="A30" s="95" t="s">
        <v>99</v>
      </c>
      <c r="B30" s="105" t="s">
        <v>69</v>
      </c>
      <c r="C30" s="96" t="s">
        <v>14</v>
      </c>
      <c r="D30" s="96">
        <v>8</v>
      </c>
      <c r="E30" s="97">
        <v>27.17</v>
      </c>
      <c r="F30" s="98">
        <f t="shared" si="0"/>
        <v>217.36</v>
      </c>
    </row>
    <row r="31" spans="1:6">
      <c r="A31" s="95" t="s">
        <v>100</v>
      </c>
      <c r="B31" s="105" t="s">
        <v>70</v>
      </c>
      <c r="C31" s="96" t="s">
        <v>14</v>
      </c>
      <c r="D31" s="96">
        <v>8</v>
      </c>
      <c r="E31" s="97">
        <v>30.65</v>
      </c>
      <c r="F31" s="98">
        <f t="shared" si="0"/>
        <v>245.2</v>
      </c>
    </row>
    <row r="32" spans="1:6">
      <c r="A32" s="95" t="s">
        <v>101</v>
      </c>
      <c r="B32" s="105" t="s">
        <v>71</v>
      </c>
      <c r="C32" s="96" t="s">
        <v>14</v>
      </c>
      <c r="D32" s="96">
        <v>8</v>
      </c>
      <c r="E32" s="97">
        <v>31.44</v>
      </c>
      <c r="F32" s="98">
        <f t="shared" si="0"/>
        <v>251.52</v>
      </c>
    </row>
    <row r="33" spans="1:9">
      <c r="A33" s="95" t="s">
        <v>102</v>
      </c>
      <c r="B33" s="105" t="s">
        <v>72</v>
      </c>
      <c r="C33" s="96" t="s">
        <v>14</v>
      </c>
      <c r="D33" s="96">
        <v>8</v>
      </c>
      <c r="E33" s="97">
        <v>33.18</v>
      </c>
      <c r="F33" s="98">
        <f t="shared" si="0"/>
        <v>265.44</v>
      </c>
    </row>
    <row r="34" spans="1:9">
      <c r="A34" s="95" t="s">
        <v>103</v>
      </c>
      <c r="B34" s="105" t="s">
        <v>73</v>
      </c>
      <c r="C34" s="96" t="s">
        <v>14</v>
      </c>
      <c r="D34" s="96">
        <v>8</v>
      </c>
      <c r="E34" s="97">
        <v>34.75</v>
      </c>
      <c r="F34" s="98">
        <f t="shared" si="0"/>
        <v>278</v>
      </c>
    </row>
    <row r="35" spans="1:9">
      <c r="A35" s="95" t="s">
        <v>104</v>
      </c>
      <c r="B35" s="105" t="s">
        <v>74</v>
      </c>
      <c r="C35" s="96" t="s">
        <v>14</v>
      </c>
      <c r="D35" s="96">
        <v>8</v>
      </c>
      <c r="E35" s="97">
        <v>37.409999999999997</v>
      </c>
      <c r="F35" s="98">
        <f t="shared" si="0"/>
        <v>299.27999999999997</v>
      </c>
    </row>
    <row r="36" spans="1:9">
      <c r="A36" s="95" t="s">
        <v>105</v>
      </c>
      <c r="B36" s="105" t="s">
        <v>75</v>
      </c>
      <c r="C36" s="96" t="s">
        <v>14</v>
      </c>
      <c r="D36" s="96">
        <v>8</v>
      </c>
      <c r="E36" s="97">
        <v>32.090000000000003</v>
      </c>
      <c r="F36" s="98">
        <f t="shared" si="0"/>
        <v>256.72000000000003</v>
      </c>
    </row>
    <row r="37" spans="1:9">
      <c r="A37" s="95" t="s">
        <v>106</v>
      </c>
      <c r="B37" s="105" t="s">
        <v>172</v>
      </c>
      <c r="C37" s="96" t="s">
        <v>14</v>
      </c>
      <c r="D37" s="96">
        <v>100</v>
      </c>
      <c r="E37" s="97">
        <v>0.97</v>
      </c>
      <c r="F37" s="98">
        <f t="shared" si="0"/>
        <v>97</v>
      </c>
    </row>
    <row r="38" spans="1:9">
      <c r="A38" s="95" t="s">
        <v>107</v>
      </c>
      <c r="B38" s="105" t="s">
        <v>76</v>
      </c>
      <c r="C38" s="96" t="s">
        <v>14</v>
      </c>
      <c r="D38" s="96">
        <v>20</v>
      </c>
      <c r="E38" s="97">
        <v>3.2</v>
      </c>
      <c r="F38" s="98">
        <f t="shared" si="0"/>
        <v>64</v>
      </c>
    </row>
    <row r="39" spans="1:9">
      <c r="A39" s="95" t="s">
        <v>108</v>
      </c>
      <c r="B39" s="105" t="s">
        <v>77</v>
      </c>
      <c r="C39" s="96" t="s">
        <v>14</v>
      </c>
      <c r="D39" s="96">
        <v>20</v>
      </c>
      <c r="E39" s="97">
        <v>3.59</v>
      </c>
      <c r="F39" s="98">
        <f t="shared" si="0"/>
        <v>71.8</v>
      </c>
    </row>
    <row r="40" spans="1:9">
      <c r="A40" s="95" t="s">
        <v>109</v>
      </c>
      <c r="B40" s="105" t="s">
        <v>78</v>
      </c>
      <c r="C40" s="96" t="s">
        <v>14</v>
      </c>
      <c r="D40" s="96">
        <v>30</v>
      </c>
      <c r="E40" s="97">
        <v>4.4000000000000004</v>
      </c>
      <c r="F40" s="98">
        <f t="shared" si="0"/>
        <v>132</v>
      </c>
    </row>
    <row r="41" spans="1:9">
      <c r="A41" s="95" t="s">
        <v>110</v>
      </c>
      <c r="B41" s="105" t="s">
        <v>79</v>
      </c>
      <c r="C41" s="96" t="s">
        <v>14</v>
      </c>
      <c r="D41" s="96">
        <v>30</v>
      </c>
      <c r="E41" s="97">
        <v>5.13</v>
      </c>
      <c r="F41" s="98">
        <f t="shared" si="0"/>
        <v>153.9</v>
      </c>
    </row>
    <row r="42" spans="1:9">
      <c r="A42" s="95" t="s">
        <v>111</v>
      </c>
      <c r="B42" s="105" t="s">
        <v>80</v>
      </c>
      <c r="C42" s="96" t="s">
        <v>14</v>
      </c>
      <c r="D42" s="96">
        <v>30</v>
      </c>
      <c r="E42" s="97">
        <v>5.97</v>
      </c>
      <c r="F42" s="98">
        <f t="shared" si="0"/>
        <v>179.1</v>
      </c>
    </row>
    <row r="43" spans="1:9">
      <c r="A43" s="95" t="s">
        <v>112</v>
      </c>
      <c r="B43" s="105" t="s">
        <v>81</v>
      </c>
      <c r="C43" s="96" t="s">
        <v>14</v>
      </c>
      <c r="D43" s="96">
        <v>30</v>
      </c>
      <c r="E43" s="97">
        <v>9.75</v>
      </c>
      <c r="F43" s="98">
        <f t="shared" si="0"/>
        <v>292.5</v>
      </c>
    </row>
    <row r="44" spans="1:9">
      <c r="A44" s="95" t="s">
        <v>113</v>
      </c>
      <c r="B44" s="105" t="s">
        <v>82</v>
      </c>
      <c r="C44" s="96" t="s">
        <v>14</v>
      </c>
      <c r="D44" s="96">
        <v>20</v>
      </c>
      <c r="E44" s="97">
        <v>2.95</v>
      </c>
      <c r="F44" s="98">
        <f t="shared" si="0"/>
        <v>59</v>
      </c>
    </row>
    <row r="45" spans="1:9">
      <c r="A45" s="95" t="s">
        <v>114</v>
      </c>
      <c r="B45" s="105" t="s">
        <v>83</v>
      </c>
      <c r="C45" s="96" t="s">
        <v>14</v>
      </c>
      <c r="D45" s="96">
        <v>20</v>
      </c>
      <c r="E45" s="97">
        <v>2.95</v>
      </c>
      <c r="F45" s="98">
        <f t="shared" si="0"/>
        <v>59</v>
      </c>
    </row>
    <row r="46" spans="1:9">
      <c r="A46" s="95" t="s">
        <v>115</v>
      </c>
      <c r="B46" s="105" t="s">
        <v>84</v>
      </c>
      <c r="C46" s="96" t="s">
        <v>14</v>
      </c>
      <c r="D46" s="96">
        <v>20</v>
      </c>
      <c r="E46" s="97">
        <v>4.2</v>
      </c>
      <c r="F46" s="98">
        <f t="shared" si="0"/>
        <v>84</v>
      </c>
    </row>
    <row r="47" spans="1:9">
      <c r="A47" s="95" t="s">
        <v>116</v>
      </c>
      <c r="B47" s="105" t="s">
        <v>85</v>
      </c>
      <c r="C47" s="96" t="s">
        <v>35</v>
      </c>
      <c r="D47" s="96">
        <v>2</v>
      </c>
      <c r="E47" s="97">
        <v>53.68</v>
      </c>
      <c r="F47" s="98">
        <f t="shared" si="0"/>
        <v>107.36</v>
      </c>
    </row>
    <row r="48" spans="1:9" ht="38.25">
      <c r="A48" s="95" t="s">
        <v>117</v>
      </c>
      <c r="B48" s="105" t="s">
        <v>147</v>
      </c>
      <c r="C48" s="96" t="s">
        <v>14</v>
      </c>
      <c r="D48" s="96">
        <v>2688</v>
      </c>
      <c r="E48" s="97">
        <v>1.82</v>
      </c>
      <c r="F48" s="98">
        <f t="shared" si="0"/>
        <v>4892.16</v>
      </c>
      <c r="I48" s="16"/>
    </row>
    <row r="49" spans="1:6" s="15" customFormat="1">
      <c r="A49" s="102">
        <v>5</v>
      </c>
      <c r="B49" s="112" t="s">
        <v>13</v>
      </c>
      <c r="C49" s="103"/>
      <c r="D49" s="103"/>
      <c r="E49" s="97"/>
      <c r="F49" s="98"/>
    </row>
    <row r="50" spans="1:6" ht="32.25" customHeight="1">
      <c r="A50" s="95" t="s">
        <v>25</v>
      </c>
      <c r="B50" s="105" t="s">
        <v>132</v>
      </c>
      <c r="C50" s="96" t="s">
        <v>14</v>
      </c>
      <c r="D50" s="96">
        <v>200</v>
      </c>
      <c r="E50" s="97">
        <v>18.29</v>
      </c>
      <c r="F50" s="98">
        <f t="shared" si="0"/>
        <v>3658</v>
      </c>
    </row>
    <row r="51" spans="1:6" ht="27" customHeight="1">
      <c r="A51" s="95" t="s">
        <v>27</v>
      </c>
      <c r="B51" s="105" t="s">
        <v>133</v>
      </c>
      <c r="C51" s="96" t="s">
        <v>14</v>
      </c>
      <c r="D51" s="96">
        <v>100</v>
      </c>
      <c r="E51" s="97">
        <v>36.81</v>
      </c>
      <c r="F51" s="98">
        <f t="shared" ref="F51:F76" si="1">E51*D51</f>
        <v>3681</v>
      </c>
    </row>
    <row r="52" spans="1:6" ht="28.5" customHeight="1">
      <c r="A52" s="95" t="s">
        <v>28</v>
      </c>
      <c r="B52" s="105" t="s">
        <v>134</v>
      </c>
      <c r="C52" s="96" t="s">
        <v>14</v>
      </c>
      <c r="D52" s="96">
        <v>100</v>
      </c>
      <c r="E52" s="97">
        <v>44.24</v>
      </c>
      <c r="F52" s="98">
        <f t="shared" si="1"/>
        <v>4424</v>
      </c>
    </row>
    <row r="53" spans="1:6" ht="30" customHeight="1">
      <c r="A53" s="95" t="s">
        <v>29</v>
      </c>
      <c r="B53" s="105" t="s">
        <v>135</v>
      </c>
      <c r="C53" s="96" t="s">
        <v>14</v>
      </c>
      <c r="D53" s="96">
        <v>50</v>
      </c>
      <c r="E53" s="97">
        <v>56.88</v>
      </c>
      <c r="F53" s="98">
        <f t="shared" si="1"/>
        <v>2844</v>
      </c>
    </row>
    <row r="54" spans="1:6" ht="42" customHeight="1">
      <c r="A54" s="95" t="s">
        <v>30</v>
      </c>
      <c r="B54" s="105" t="s">
        <v>176</v>
      </c>
      <c r="C54" s="96" t="s">
        <v>14</v>
      </c>
      <c r="D54" s="96">
        <v>100</v>
      </c>
      <c r="E54" s="97">
        <v>48.98</v>
      </c>
      <c r="F54" s="98">
        <f t="shared" si="1"/>
        <v>4898</v>
      </c>
    </row>
    <row r="55" spans="1:6" ht="41.25" customHeight="1">
      <c r="A55" s="95" t="s">
        <v>31</v>
      </c>
      <c r="B55" s="105" t="s">
        <v>175</v>
      </c>
      <c r="C55" s="96" t="s">
        <v>14</v>
      </c>
      <c r="D55" s="96">
        <v>100</v>
      </c>
      <c r="E55" s="97">
        <v>50.63</v>
      </c>
      <c r="F55" s="98">
        <f t="shared" si="1"/>
        <v>5063</v>
      </c>
    </row>
    <row r="56" spans="1:6" ht="38.25">
      <c r="A56" s="95" t="s">
        <v>32</v>
      </c>
      <c r="B56" s="105" t="s">
        <v>177</v>
      </c>
      <c r="C56" s="96" t="s">
        <v>14</v>
      </c>
      <c r="D56" s="96">
        <v>50</v>
      </c>
      <c r="E56" s="97">
        <v>51.03</v>
      </c>
      <c r="F56" s="98">
        <f t="shared" si="1"/>
        <v>2551.5</v>
      </c>
    </row>
    <row r="57" spans="1:6" ht="25.5">
      <c r="A57" s="95" t="s">
        <v>33</v>
      </c>
      <c r="B57" s="105" t="s">
        <v>136</v>
      </c>
      <c r="C57" s="96" t="s">
        <v>14</v>
      </c>
      <c r="D57" s="96">
        <v>30</v>
      </c>
      <c r="E57" s="97">
        <v>24.08</v>
      </c>
      <c r="F57" s="98">
        <f t="shared" si="1"/>
        <v>722.4</v>
      </c>
    </row>
    <row r="58" spans="1:6" ht="38.25">
      <c r="A58" s="95" t="s">
        <v>34</v>
      </c>
      <c r="B58" s="105" t="s">
        <v>138</v>
      </c>
      <c r="C58" s="96" t="s">
        <v>14</v>
      </c>
      <c r="D58" s="96">
        <v>50</v>
      </c>
      <c r="E58" s="97">
        <v>14.49</v>
      </c>
      <c r="F58" s="98">
        <f t="shared" si="1"/>
        <v>724.5</v>
      </c>
    </row>
    <row r="59" spans="1:6" ht="38.25">
      <c r="A59" s="95" t="s">
        <v>189</v>
      </c>
      <c r="B59" s="105" t="s">
        <v>137</v>
      </c>
      <c r="C59" s="96" t="s">
        <v>14</v>
      </c>
      <c r="D59" s="101">
        <v>50</v>
      </c>
      <c r="E59" s="97">
        <v>34.799999999999997</v>
      </c>
      <c r="F59" s="98">
        <f t="shared" si="1"/>
        <v>1740</v>
      </c>
    </row>
    <row r="60" spans="1:6" s="1" customFormat="1">
      <c r="A60" s="99">
        <v>6</v>
      </c>
      <c r="B60" s="111" t="s">
        <v>15</v>
      </c>
      <c r="C60" s="100"/>
      <c r="D60" s="100"/>
      <c r="E60" s="97"/>
      <c r="F60" s="98"/>
    </row>
    <row r="61" spans="1:6" ht="25.5">
      <c r="A61" s="95" t="s">
        <v>39</v>
      </c>
      <c r="B61" s="105" t="s">
        <v>179</v>
      </c>
      <c r="C61" s="96" t="s">
        <v>14</v>
      </c>
      <c r="D61" s="96">
        <v>50</v>
      </c>
      <c r="E61" s="97">
        <v>88.75</v>
      </c>
      <c r="F61" s="98">
        <f t="shared" si="1"/>
        <v>4437.5</v>
      </c>
    </row>
    <row r="62" spans="1:6" ht="25.5">
      <c r="A62" s="95" t="s">
        <v>41</v>
      </c>
      <c r="B62" s="105" t="s">
        <v>178</v>
      </c>
      <c r="C62" s="96" t="s">
        <v>14</v>
      </c>
      <c r="D62" s="104">
        <v>80</v>
      </c>
      <c r="E62" s="97">
        <v>117.73</v>
      </c>
      <c r="F62" s="98">
        <f t="shared" si="1"/>
        <v>9418.4</v>
      </c>
    </row>
    <row r="63" spans="1:6" ht="127.5">
      <c r="A63" s="95" t="s">
        <v>43</v>
      </c>
      <c r="B63" s="105" t="s">
        <v>140</v>
      </c>
      <c r="C63" s="96" t="s">
        <v>14</v>
      </c>
      <c r="D63" s="96">
        <v>30</v>
      </c>
      <c r="E63" s="97">
        <v>303.27999999999997</v>
      </c>
      <c r="F63" s="98">
        <f t="shared" si="1"/>
        <v>9098.4</v>
      </c>
    </row>
    <row r="64" spans="1:6" ht="127.5">
      <c r="A64" s="95" t="s">
        <v>141</v>
      </c>
      <c r="B64" s="105" t="s">
        <v>139</v>
      </c>
      <c r="C64" s="96" t="s">
        <v>14</v>
      </c>
      <c r="D64" s="96">
        <v>50</v>
      </c>
      <c r="E64" s="97">
        <v>386.75</v>
      </c>
      <c r="F64" s="98">
        <f t="shared" ref="F64" si="2">E64*D64</f>
        <v>19337.5</v>
      </c>
    </row>
    <row r="65" spans="1:8" ht="83.25" customHeight="1">
      <c r="A65" s="95" t="s">
        <v>173</v>
      </c>
      <c r="B65" s="105" t="s">
        <v>185</v>
      </c>
      <c r="C65" s="96" t="s">
        <v>14</v>
      </c>
      <c r="D65" s="96">
        <v>30</v>
      </c>
      <c r="E65" s="97">
        <v>1123.8499999999999</v>
      </c>
      <c r="F65" s="98">
        <f t="shared" si="1"/>
        <v>33715.5</v>
      </c>
    </row>
    <row r="66" spans="1:8" ht="82.5" customHeight="1">
      <c r="A66" s="95" t="s">
        <v>174</v>
      </c>
      <c r="B66" s="105" t="s">
        <v>186</v>
      </c>
      <c r="C66" s="96" t="s">
        <v>14</v>
      </c>
      <c r="D66" s="96">
        <v>50</v>
      </c>
      <c r="E66" s="97">
        <v>1368</v>
      </c>
      <c r="F66" s="98">
        <f t="shared" si="1"/>
        <v>68400</v>
      </c>
    </row>
    <row r="67" spans="1:8" s="1" customFormat="1">
      <c r="A67" s="99">
        <v>7</v>
      </c>
      <c r="B67" s="111" t="s">
        <v>18</v>
      </c>
      <c r="C67" s="100"/>
      <c r="D67" s="100"/>
      <c r="E67" s="97"/>
      <c r="F67" s="98"/>
    </row>
    <row r="68" spans="1:8" ht="25.5">
      <c r="A68" s="95" t="s">
        <v>46</v>
      </c>
      <c r="B68" s="105" t="s">
        <v>142</v>
      </c>
      <c r="C68" s="96" t="s">
        <v>14</v>
      </c>
      <c r="D68" s="96">
        <v>30</v>
      </c>
      <c r="E68" s="97">
        <v>42.78</v>
      </c>
      <c r="F68" s="98">
        <f t="shared" si="1"/>
        <v>1283.4000000000001</v>
      </c>
    </row>
    <row r="69" spans="1:8" ht="38.25">
      <c r="A69" s="95" t="s">
        <v>190</v>
      </c>
      <c r="B69" s="105" t="s">
        <v>146</v>
      </c>
      <c r="C69" s="96" t="s">
        <v>14</v>
      </c>
      <c r="D69" s="96">
        <v>100</v>
      </c>
      <c r="E69" s="97">
        <v>60.83</v>
      </c>
      <c r="F69" s="98">
        <f t="shared" si="1"/>
        <v>6083</v>
      </c>
    </row>
    <row r="70" spans="1:8" ht="38.25">
      <c r="A70" s="95" t="s">
        <v>191</v>
      </c>
      <c r="B70" s="105" t="s">
        <v>143</v>
      </c>
      <c r="C70" s="96" t="s">
        <v>14</v>
      </c>
      <c r="D70" s="96">
        <v>50</v>
      </c>
      <c r="E70" s="97">
        <v>77.150000000000006</v>
      </c>
      <c r="F70" s="98">
        <f t="shared" si="1"/>
        <v>3857.5</v>
      </c>
    </row>
    <row r="71" spans="1:8" ht="38.25">
      <c r="A71" s="95" t="s">
        <v>118</v>
      </c>
      <c r="B71" s="105" t="s">
        <v>144</v>
      </c>
      <c r="C71" s="96" t="s">
        <v>14</v>
      </c>
      <c r="D71" s="96">
        <v>100</v>
      </c>
      <c r="E71" s="97">
        <v>107.37</v>
      </c>
      <c r="F71" s="98">
        <f t="shared" si="1"/>
        <v>10737</v>
      </c>
    </row>
    <row r="72" spans="1:8" ht="38.25">
      <c r="A72" s="95" t="s">
        <v>119</v>
      </c>
      <c r="B72" s="105" t="s">
        <v>145</v>
      </c>
      <c r="C72" s="96" t="s">
        <v>14</v>
      </c>
      <c r="D72" s="96">
        <v>50</v>
      </c>
      <c r="E72" s="97">
        <v>129.66</v>
      </c>
      <c r="F72" s="98">
        <f t="shared" si="1"/>
        <v>6483</v>
      </c>
    </row>
    <row r="73" spans="1:8" s="1" customFormat="1">
      <c r="A73" s="99">
        <v>8</v>
      </c>
      <c r="B73" s="111" t="s">
        <v>38</v>
      </c>
      <c r="C73" s="100"/>
      <c r="D73" s="100"/>
      <c r="E73" s="97"/>
      <c r="F73" s="98"/>
    </row>
    <row r="74" spans="1:8">
      <c r="A74" s="95" t="s">
        <v>50</v>
      </c>
      <c r="B74" s="105" t="s">
        <v>40</v>
      </c>
      <c r="C74" s="96" t="s">
        <v>14</v>
      </c>
      <c r="D74" s="96">
        <v>50</v>
      </c>
      <c r="E74" s="97">
        <v>9.68</v>
      </c>
      <c r="F74" s="98">
        <f t="shared" si="1"/>
        <v>484</v>
      </c>
    </row>
    <row r="75" spans="1:8" ht="25.5">
      <c r="A75" s="95" t="s">
        <v>51</v>
      </c>
      <c r="B75" s="105" t="s">
        <v>42</v>
      </c>
      <c r="C75" s="96" t="s">
        <v>14</v>
      </c>
      <c r="D75" s="96">
        <v>18</v>
      </c>
      <c r="E75" s="97">
        <v>197.69</v>
      </c>
      <c r="F75" s="98">
        <f t="shared" si="1"/>
        <v>3558.42</v>
      </c>
    </row>
    <row r="76" spans="1:8" ht="16.5" thickBot="1">
      <c r="A76" s="106" t="s">
        <v>192</v>
      </c>
      <c r="B76" s="113" t="s">
        <v>44</v>
      </c>
      <c r="C76" s="107" t="s">
        <v>14</v>
      </c>
      <c r="D76" s="107">
        <v>300</v>
      </c>
      <c r="E76" s="97">
        <v>28.43</v>
      </c>
      <c r="F76" s="98">
        <f t="shared" si="1"/>
        <v>8529</v>
      </c>
    </row>
    <row r="77" spans="1:8" ht="16.5" customHeight="1" thickBot="1">
      <c r="A77" s="133" t="s">
        <v>159</v>
      </c>
      <c r="B77" s="134"/>
      <c r="C77" s="134"/>
      <c r="D77" s="134"/>
      <c r="E77" s="135"/>
      <c r="F77" s="108">
        <f>SUM(F5:F76)/12</f>
        <v>19995.55</v>
      </c>
      <c r="H77" s="21"/>
    </row>
    <row r="78" spans="1:8" ht="16.5" customHeight="1" thickBot="1">
      <c r="A78" s="133" t="s">
        <v>158</v>
      </c>
      <c r="B78" s="134"/>
      <c r="C78" s="134"/>
      <c r="D78" s="134"/>
      <c r="E78" s="135"/>
      <c r="F78" s="109">
        <f>SUM(F5:F76)</f>
        <v>239946.62</v>
      </c>
    </row>
  </sheetData>
  <mergeCells count="3">
    <mergeCell ref="A2:F2"/>
    <mergeCell ref="A78:E78"/>
    <mergeCell ref="A77:E77"/>
  </mergeCells>
  <pageMargins left="0.51181102362204722" right="0.51181102362204722" top="0.78740157480314965" bottom="0.78740157480314965" header="0.31496062992125984" footer="0.31496062992125984"/>
  <pageSetup paperSize="9" scale="72" fitToHeight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RESUMO</vt:lpstr>
      <vt:lpstr>SERVIÇOS DE MANUTENÇÃO</vt:lpstr>
      <vt:lpstr>SERVIÇOS DE MELH. E AMPL.</vt:lpstr>
      <vt:lpstr>MATERIAIS</vt:lpstr>
      <vt:lpstr>MATERIAIS!Area_de_impressao</vt:lpstr>
      <vt:lpstr>RESUMO!Area_de_impressao</vt:lpstr>
      <vt:lpstr>'SERVIÇOS DE MANUTENÇÃO'!Area_de_impressao</vt:lpstr>
      <vt:lpstr>'SERVIÇOS DE MELH. E AMPL.'!Area_de_impressao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Licitação</cp:lastModifiedBy>
  <cp:lastPrinted>2017-01-27T11:12:58Z</cp:lastPrinted>
  <dcterms:created xsi:type="dcterms:W3CDTF">2015-04-06T18:36:55Z</dcterms:created>
  <dcterms:modified xsi:type="dcterms:W3CDTF">2017-07-05T14:11:13Z</dcterms:modified>
</cp:coreProperties>
</file>